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tonyj_v94ks6e\Desktop\Web to be done\download test\"/>
    </mc:Choice>
  </mc:AlternateContent>
  <xr:revisionPtr revIDLastSave="0" documentId="13_ncr:1_{3CC5F6D6-AE8A-4677-8CB9-62FDC7D96C24}" xr6:coauthVersionLast="47" xr6:coauthVersionMax="47" xr10:uidLastSave="{00000000-0000-0000-0000-000000000000}"/>
  <bookViews>
    <workbookView xWindow="33165" yWindow="2685" windowWidth="21600" windowHeight="11295" tabRatio="500" xr2:uid="{00000000-000D-0000-FFFF-FFFF00000000}"/>
  </bookViews>
  <sheets>
    <sheet name="IAR Div" sheetId="1" r:id="rId1"/>
    <sheet name="Scores" sheetId="2" r:id="rId2"/>
  </sheets>
  <definedNames>
    <definedName name="_xlnm.Print_Area" localSheetId="1">Scores!$B$14:$AG$35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35" i="2" l="1"/>
  <c r="AG32" i="2"/>
  <c r="AD32" i="2"/>
  <c r="AA32" i="2"/>
  <c r="X32" i="2"/>
  <c r="U32" i="2"/>
  <c r="R32" i="2"/>
  <c r="O32" i="2"/>
  <c r="L32" i="2"/>
  <c r="I32" i="2"/>
  <c r="F32" i="2"/>
  <c r="AG30" i="2"/>
  <c r="AD30" i="2"/>
  <c r="AA30" i="2"/>
  <c r="X30" i="2"/>
  <c r="U30" i="2"/>
  <c r="R30" i="2"/>
  <c r="O30" i="2"/>
  <c r="L30" i="2"/>
  <c r="I30" i="2"/>
  <c r="F30" i="2"/>
  <c r="AG28" i="2"/>
  <c r="AD28" i="2"/>
  <c r="AA28" i="2"/>
  <c r="X28" i="2"/>
  <c r="U28" i="2"/>
  <c r="R28" i="2"/>
  <c r="O28" i="2"/>
  <c r="L28" i="2"/>
  <c r="I28" i="2"/>
  <c r="F28" i="2"/>
  <c r="AG26" i="2"/>
  <c r="AD26" i="2"/>
  <c r="AA26" i="2"/>
  <c r="X26" i="2"/>
  <c r="U26" i="2"/>
  <c r="R26" i="2"/>
  <c r="O26" i="2"/>
  <c r="L26" i="2"/>
  <c r="I26" i="2"/>
  <c r="F26" i="2"/>
  <c r="AG24" i="2"/>
  <c r="AD24" i="2"/>
  <c r="AA24" i="2"/>
  <c r="X24" i="2"/>
  <c r="U24" i="2"/>
  <c r="R24" i="2"/>
  <c r="O24" i="2"/>
  <c r="L24" i="2"/>
  <c r="I24" i="2"/>
  <c r="F24" i="2"/>
  <c r="AG22" i="2"/>
  <c r="AD22" i="2"/>
  <c r="AA22" i="2"/>
  <c r="X22" i="2"/>
  <c r="U22" i="2"/>
  <c r="R22" i="2"/>
  <c r="O22" i="2"/>
  <c r="L22" i="2"/>
  <c r="I22" i="2"/>
  <c r="F22" i="2"/>
  <c r="AE19" i="2"/>
  <c r="AG35" i="2" s="1"/>
  <c r="AB19" i="2"/>
  <c r="Y19" i="2"/>
  <c r="AA35" i="2" s="1"/>
  <c r="V19" i="2"/>
  <c r="X35" i="2" s="1"/>
  <c r="S19" i="2"/>
  <c r="U35" i="2" s="1"/>
  <c r="P19" i="2"/>
  <c r="R35" i="2" s="1"/>
  <c r="M19" i="2"/>
  <c r="O35" i="2" s="1"/>
  <c r="J19" i="2"/>
  <c r="L35" i="2" s="1"/>
  <c r="G19" i="2"/>
  <c r="I35" i="2" s="1"/>
  <c r="D19" i="2"/>
  <c r="F35" i="2" s="1"/>
  <c r="B12" i="2"/>
  <c r="B6" i="2"/>
  <c r="G1" i="2"/>
  <c r="F1" i="2"/>
  <c r="B4" i="2" s="1"/>
  <c r="BF29" i="1"/>
  <c r="AV29" i="1"/>
  <c r="AL29" i="1"/>
  <c r="AB29" i="1"/>
  <c r="R29" i="1"/>
  <c r="H29" i="1"/>
  <c r="B24" i="1"/>
  <c r="B22" i="1"/>
  <c r="B20" i="1"/>
  <c r="B18" i="1"/>
  <c r="B16" i="1"/>
  <c r="B14" i="1"/>
  <c r="B12" i="1"/>
  <c r="B10" i="1"/>
  <c r="B8" i="1"/>
  <c r="B6" i="1"/>
  <c r="BB4" i="1"/>
  <c r="AR4" i="1"/>
  <c r="AH4" i="1"/>
  <c r="X4" i="1"/>
  <c r="N4" i="1"/>
  <c r="D4" i="1"/>
  <c r="BI3" i="1"/>
  <c r="BB3" i="1"/>
  <c r="AY3" i="1"/>
  <c r="AR3" i="1"/>
  <c r="AO3" i="1"/>
  <c r="AH3" i="1"/>
  <c r="AE3" i="1"/>
  <c r="X3" i="1"/>
  <c r="U3" i="1"/>
  <c r="N3" i="1"/>
  <c r="K3" i="1"/>
  <c r="D3" i="1"/>
  <c r="B11" i="2" l="1"/>
  <c r="H1" i="2"/>
  <c r="O8" i="1" s="1"/>
  <c r="B21" i="2"/>
  <c r="B2" i="1" s="1"/>
  <c r="AH6" i="1" l="1"/>
  <c r="AJ6" i="1" s="1"/>
  <c r="AM6" i="1" s="1"/>
  <c r="AH12" i="1"/>
  <c r="AJ12" i="1" s="1"/>
  <c r="AH11" i="1"/>
  <c r="N16" i="1"/>
  <c r="P16" i="1" s="1"/>
  <c r="Q16" i="1" s="1"/>
  <c r="E15" i="1"/>
  <c r="O15" i="1"/>
  <c r="BB18" i="1"/>
  <c r="BD18" i="1" s="1"/>
  <c r="BC20" i="1"/>
  <c r="E19" i="1"/>
  <c r="BB9" i="1"/>
  <c r="Y12" i="1"/>
  <c r="N24" i="1"/>
  <c r="P24" i="1" s="1"/>
  <c r="Q24" i="1" s="1"/>
  <c r="E23" i="1"/>
  <c r="O23" i="1"/>
  <c r="Y24" i="1"/>
  <c r="N21" i="1"/>
  <c r="BC18" i="1"/>
  <c r="Y23" i="1"/>
  <c r="BB8" i="1"/>
  <c r="BD8" i="1" s="1"/>
  <c r="E13" i="1"/>
  <c r="BB24" i="1"/>
  <c r="BD24" i="1" s="1"/>
  <c r="BC8" i="1"/>
  <c r="AH15" i="1"/>
  <c r="E25" i="1"/>
  <c r="AH9" i="1"/>
  <c r="BB6" i="1"/>
  <c r="BD6" i="1" s="1"/>
  <c r="BG6" i="1" s="1"/>
  <c r="BG8" i="1" s="1"/>
  <c r="BG10" i="1" s="1"/>
  <c r="BG12" i="1" s="1"/>
  <c r="BG14" i="1" s="1"/>
  <c r="BG16" i="1" s="1"/>
  <c r="BG18" i="1" s="1"/>
  <c r="BG20" i="1" s="1"/>
  <c r="BG22" i="1" s="1"/>
  <c r="BG24" i="1" s="1"/>
  <c r="AR13" i="1"/>
  <c r="AI7" i="1"/>
  <c r="BB14" i="1"/>
  <c r="BD14" i="1" s="1"/>
  <c r="Y14" i="1"/>
  <c r="AR11" i="1"/>
  <c r="N18" i="1"/>
  <c r="P18" i="1" s="1"/>
  <c r="Q18" i="1" s="1"/>
  <c r="O20" i="1"/>
  <c r="BB16" i="1"/>
  <c r="BD16" i="1" s="1"/>
  <c r="O11" i="1"/>
  <c r="Y19" i="1"/>
  <c r="D10" i="1"/>
  <c r="F10" i="1" s="1"/>
  <c r="D20" i="1"/>
  <c r="F20" i="1" s="1"/>
  <c r="G20" i="1" s="1"/>
  <c r="Y16" i="1"/>
  <c r="O21" i="1"/>
  <c r="AR15" i="1"/>
  <c r="N22" i="1"/>
  <c r="P22" i="1" s="1"/>
  <c r="E8" i="1"/>
  <c r="X7" i="1"/>
  <c r="AH17" i="1"/>
  <c r="AS11" i="1"/>
  <c r="O9" i="1"/>
  <c r="N14" i="1"/>
  <c r="P14" i="1" s="1"/>
  <c r="Q14" i="1" s="1"/>
  <c r="T14" i="1" s="1"/>
  <c r="U14" i="1" s="1"/>
  <c r="BC19" i="1"/>
  <c r="AH13" i="1"/>
  <c r="Y22" i="1"/>
  <c r="AR10" i="1"/>
  <c r="AT10" i="1" s="1"/>
  <c r="AU10" i="1" s="1"/>
  <c r="AR20" i="1"/>
  <c r="AT20" i="1" s="1"/>
  <c r="AU20" i="1" s="1"/>
  <c r="E17" i="1"/>
  <c r="AH23" i="1"/>
  <c r="N19" i="1"/>
  <c r="D23" i="1"/>
  <c r="N9" i="1"/>
  <c r="N6" i="1"/>
  <c r="P6" i="1" s="1"/>
  <c r="AS18" i="1"/>
  <c r="AI10" i="1"/>
  <c r="BB7" i="1"/>
  <c r="E12" i="1"/>
  <c r="AS13" i="1"/>
  <c r="AI15" i="1"/>
  <c r="AR17" i="1"/>
  <c r="AH24" i="1"/>
  <c r="AJ24" i="1" s="1"/>
  <c r="BC11" i="1"/>
  <c r="AS14" i="1"/>
  <c r="E22" i="1"/>
  <c r="N25" i="1"/>
  <c r="X10" i="1"/>
  <c r="Z10" i="1" s="1"/>
  <c r="AA10" i="1" s="1"/>
  <c r="AI13" i="1"/>
  <c r="X20" i="1"/>
  <c r="Z20" i="1" s="1"/>
  <c r="X25" i="1"/>
  <c r="AS16" i="1"/>
  <c r="AH18" i="1"/>
  <c r="AJ18" i="1" s="1"/>
  <c r="BC21" i="1"/>
  <c r="AS24" i="1"/>
  <c r="AI17" i="1"/>
  <c r="AI20" i="1"/>
  <c r="AR22" i="1"/>
  <c r="AT22" i="1" s="1"/>
  <c r="AI18" i="1"/>
  <c r="BC9" i="1"/>
  <c r="AS12" i="1"/>
  <c r="AH14" i="1"/>
  <c r="AJ14" i="1" s="1"/>
  <c r="AK14" i="1" s="1"/>
  <c r="AH16" i="1"/>
  <c r="AJ16" i="1" s="1"/>
  <c r="AK16" i="1" s="1"/>
  <c r="AI23" i="1"/>
  <c r="AR25" i="1"/>
  <c r="E14" i="1"/>
  <c r="N17" i="1"/>
  <c r="AS22" i="1"/>
  <c r="Y9" i="1"/>
  <c r="D11" i="1"/>
  <c r="X17" i="1"/>
  <c r="D21" i="1"/>
  <c r="E16" i="1"/>
  <c r="AS17" i="1"/>
  <c r="X19" i="1"/>
  <c r="E24" i="1"/>
  <c r="AS25" i="1"/>
  <c r="BB19" i="1"/>
  <c r="Y21" i="1"/>
  <c r="O25" i="1"/>
  <c r="Y8" i="1"/>
  <c r="O18" i="1"/>
  <c r="D7" i="1"/>
  <c r="X6" i="1"/>
  <c r="Z6" i="1" s="1"/>
  <c r="AC6" i="1" s="1"/>
  <c r="Y18" i="1"/>
  <c r="BB21" i="1"/>
  <c r="BB12" i="1"/>
  <c r="BD12" i="1" s="1"/>
  <c r="BC10" i="1"/>
  <c r="D9" i="1"/>
  <c r="O7" i="1"/>
  <c r="AI9" i="1"/>
  <c r="BB11" i="1"/>
  <c r="AI12" i="1"/>
  <c r="Y13" i="1"/>
  <c r="X14" i="1"/>
  <c r="Z14" i="1" s="1"/>
  <c r="D15" i="1"/>
  <c r="X16" i="1"/>
  <c r="Z16" i="1" s="1"/>
  <c r="AA16" i="1" s="1"/>
  <c r="D17" i="1"/>
  <c r="X21" i="1"/>
  <c r="X24" i="1"/>
  <c r="Z24" i="1" s="1"/>
  <c r="AA24" i="1" s="1"/>
  <c r="AD24" i="1" s="1"/>
  <c r="AE24" i="1" s="1"/>
  <c r="D25" i="1"/>
  <c r="AI11" i="1"/>
  <c r="BB13" i="1"/>
  <c r="AI14" i="1"/>
  <c r="AS15" i="1"/>
  <c r="AH21" i="1"/>
  <c r="AI22" i="1"/>
  <c r="AS23" i="1"/>
  <c r="E9" i="1"/>
  <c r="N10" i="1"/>
  <c r="P10" i="1" s="1"/>
  <c r="BB10" i="1"/>
  <c r="BD10" i="1" s="1"/>
  <c r="BE10" i="1" s="1"/>
  <c r="O13" i="1"/>
  <c r="BC15" i="1"/>
  <c r="N20" i="1"/>
  <c r="P20" i="1" s="1"/>
  <c r="Q20" i="1" s="1"/>
  <c r="T20" i="1" s="1"/>
  <c r="U20" i="1" s="1"/>
  <c r="BB20" i="1"/>
  <c r="BD20" i="1" s="1"/>
  <c r="BC23" i="1"/>
  <c r="BB15" i="1"/>
  <c r="AI16" i="1"/>
  <c r="Y17" i="1"/>
  <c r="X18" i="1"/>
  <c r="Z18" i="1" s="1"/>
  <c r="AA18" i="1" s="1"/>
  <c r="D19" i="1"/>
  <c r="AI21" i="1"/>
  <c r="BB23" i="1"/>
  <c r="AI24" i="1"/>
  <c r="Y25" i="1"/>
  <c r="O17" i="1"/>
  <c r="AH19" i="1"/>
  <c r="Y20" i="1"/>
  <c r="E21" i="1"/>
  <c r="X22" i="1"/>
  <c r="Z22" i="1" s="1"/>
  <c r="AA22" i="1" s="1"/>
  <c r="AD22" i="1" s="1"/>
  <c r="AE22" i="1" s="1"/>
  <c r="AR23" i="1"/>
  <c r="AS19" i="1"/>
  <c r="AS8" i="1"/>
  <c r="AR7" i="1"/>
  <c r="AR6" i="1"/>
  <c r="AT6" i="1" s="1"/>
  <c r="AU6" i="1" s="1"/>
  <c r="D6" i="1"/>
  <c r="F6" i="1" s="1"/>
  <c r="G6" i="1" s="1"/>
  <c r="AH25" i="1"/>
  <c r="E18" i="1"/>
  <c r="N12" i="1"/>
  <c r="P12" i="1" s="1"/>
  <c r="Q12" i="1" s="1"/>
  <c r="O10" i="1"/>
  <c r="BC7" i="1"/>
  <c r="N7" i="1"/>
  <c r="N11" i="1"/>
  <c r="O12" i="1"/>
  <c r="BC12" i="1"/>
  <c r="D14" i="1"/>
  <c r="F14" i="1" s="1"/>
  <c r="G14" i="1" s="1"/>
  <c r="AR14" i="1"/>
  <c r="AT14" i="1" s="1"/>
  <c r="D16" i="1"/>
  <c r="F16" i="1" s="1"/>
  <c r="G16" i="1" s="1"/>
  <c r="AR16" i="1"/>
  <c r="AT16" i="1" s="1"/>
  <c r="AU16" i="1" s="1"/>
  <c r="AX16" i="1" s="1"/>
  <c r="AY16" i="1" s="1"/>
  <c r="O19" i="1"/>
  <c r="D24" i="1"/>
  <c r="F24" i="1" s="1"/>
  <c r="AR24" i="1"/>
  <c r="AT24" i="1" s="1"/>
  <c r="AU24" i="1" s="1"/>
  <c r="AX24" i="1" s="1"/>
  <c r="AY24" i="1" s="1"/>
  <c r="AR9" i="1"/>
  <c r="N13" i="1"/>
  <c r="O14" i="1"/>
  <c r="BC14" i="1"/>
  <c r="BB17" i="1"/>
  <c r="O22" i="1"/>
  <c r="BC22" i="1"/>
  <c r="BB25" i="1"/>
  <c r="AS9" i="1"/>
  <c r="AH10" i="1"/>
  <c r="AJ10" i="1" s="1"/>
  <c r="AK10" i="1" s="1"/>
  <c r="X11" i="1"/>
  <c r="BC13" i="1"/>
  <c r="AI19" i="1"/>
  <c r="AH20" i="1"/>
  <c r="AJ20" i="1" s="1"/>
  <c r="AK20" i="1" s="1"/>
  <c r="AR21" i="1"/>
  <c r="N15" i="1"/>
  <c r="O16" i="1"/>
  <c r="BC16" i="1"/>
  <c r="D18" i="1"/>
  <c r="F18" i="1" s="1"/>
  <c r="AR18" i="1"/>
  <c r="AT18" i="1" s="1"/>
  <c r="AR19" i="1"/>
  <c r="N23" i="1"/>
  <c r="O24" i="1"/>
  <c r="BC24" i="1"/>
  <c r="X15" i="1"/>
  <c r="BC17" i="1"/>
  <c r="E20" i="1"/>
  <c r="AS20" i="1"/>
  <c r="D22" i="1"/>
  <c r="F22" i="1" s="1"/>
  <c r="BB22" i="1"/>
  <c r="BD22" i="1" s="1"/>
  <c r="BE22" i="1" s="1"/>
  <c r="BH22" i="1" s="1"/>
  <c r="BI22" i="1" s="1"/>
  <c r="AI25" i="1"/>
  <c r="Y11" i="1"/>
  <c r="D13" i="1"/>
  <c r="E10" i="1"/>
  <c r="AH8" i="1"/>
  <c r="AJ8" i="1" s="1"/>
  <c r="AK8" i="1" s="1"/>
  <c r="BC6" i="1"/>
  <c r="O6" i="1"/>
  <c r="E11" i="1"/>
  <c r="X8" i="1"/>
  <c r="Z8" i="1" s="1"/>
  <c r="AA8" i="1" s="1"/>
  <c r="AS6" i="1"/>
  <c r="E6" i="1"/>
  <c r="N8" i="1"/>
  <c r="P8" i="1" s="1"/>
  <c r="Q8" i="1" s="1"/>
  <c r="AR12" i="1"/>
  <c r="AT12" i="1" s="1"/>
  <c r="AU12" i="1" s="1"/>
  <c r="AS7" i="1"/>
  <c r="Y15" i="1"/>
  <c r="X12" i="1"/>
  <c r="Z12" i="1" s="1"/>
  <c r="AA12" i="1" s="1"/>
  <c r="AS10" i="1"/>
  <c r="X9" i="1"/>
  <c r="Y7" i="1"/>
  <c r="AI6" i="1"/>
  <c r="D12" i="1"/>
  <c r="F12" i="1" s="1"/>
  <c r="Y10" i="1"/>
  <c r="AR8" i="1"/>
  <c r="AT8" i="1" s="1"/>
  <c r="AU8" i="1" s="1"/>
  <c r="D8" i="1"/>
  <c r="F8" i="1" s="1"/>
  <c r="G8" i="1" s="1"/>
  <c r="E7" i="1"/>
  <c r="Y6" i="1"/>
  <c r="AS21" i="1"/>
  <c r="AH22" i="1"/>
  <c r="AJ22" i="1" s="1"/>
  <c r="AK22" i="1" s="1"/>
  <c r="X23" i="1"/>
  <c r="BC25" i="1"/>
  <c r="X13" i="1"/>
  <c r="AI8" i="1"/>
  <c r="AH7" i="1"/>
  <c r="I6" i="1"/>
  <c r="BE14" i="1"/>
  <c r="BE16" i="1"/>
  <c r="BE18" i="1"/>
  <c r="AA14" i="1"/>
  <c r="AW6" i="1"/>
  <c r="AK12" i="1"/>
  <c r="AK6" i="1"/>
  <c r="BE24" i="1"/>
  <c r="AA20" i="1"/>
  <c r="S6" i="1"/>
  <c r="Q6" i="1"/>
  <c r="BE12" i="1"/>
  <c r="AK24" i="1"/>
  <c r="G10" i="1"/>
  <c r="AK18" i="1"/>
  <c r="AU22" i="1"/>
  <c r="AX22" i="1" s="1"/>
  <c r="AY22" i="1" s="1"/>
  <c r="BE8" i="1"/>
  <c r="AU14" i="1"/>
  <c r="G24" i="1"/>
  <c r="J24" i="1" s="1"/>
  <c r="K24" i="1" s="1"/>
  <c r="Q10" i="1"/>
  <c r="BE20" i="1"/>
  <c r="BH20" i="1" s="1"/>
  <c r="BI20" i="1" s="1"/>
  <c r="G18" i="1"/>
  <c r="J18" i="1" s="1"/>
  <c r="K18" i="1" s="1"/>
  <c r="Q22" i="1"/>
  <c r="AN8" i="1"/>
  <c r="AO8" i="1" s="1"/>
  <c r="BE6" i="1" l="1"/>
  <c r="AV27" i="1"/>
  <c r="BF27" i="1"/>
  <c r="AB27" i="1"/>
  <c r="AA6" i="1"/>
  <c r="AD6" i="1" s="1"/>
  <c r="AE6" i="1" s="1"/>
  <c r="T8" i="1"/>
  <c r="U8" i="1" s="1"/>
  <c r="R27" i="1"/>
  <c r="AU18" i="1"/>
  <c r="AU27" i="1" s="1"/>
  <c r="T10" i="1"/>
  <c r="U10" i="1" s="1"/>
  <c r="AL27" i="1"/>
  <c r="AN12" i="1"/>
  <c r="AO12" i="1" s="1"/>
  <c r="H27" i="1"/>
  <c r="S8" i="1"/>
  <c r="S10" i="1" s="1"/>
  <c r="S12" i="1" s="1"/>
  <c r="S14" i="1" s="1"/>
  <c r="S16" i="1" s="1"/>
  <c r="S18" i="1" s="1"/>
  <c r="S20" i="1" s="1"/>
  <c r="S22" i="1" s="1"/>
  <c r="S24" i="1" s="1"/>
  <c r="AM8" i="1"/>
  <c r="AM10" i="1" s="1"/>
  <c r="AM12" i="1" s="1"/>
  <c r="AM14" i="1" s="1"/>
  <c r="AM16" i="1" s="1"/>
  <c r="AM18" i="1" s="1"/>
  <c r="AM20" i="1" s="1"/>
  <c r="AM22" i="1" s="1"/>
  <c r="AM24" i="1" s="1"/>
  <c r="BH10" i="1"/>
  <c r="BI10" i="1" s="1"/>
  <c r="BH12" i="1"/>
  <c r="BI12" i="1" s="1"/>
  <c r="AW8" i="1"/>
  <c r="AW10" i="1" s="1"/>
  <c r="J16" i="1"/>
  <c r="K16" i="1" s="1"/>
  <c r="BH8" i="1"/>
  <c r="BI8" i="1" s="1"/>
  <c r="J10" i="1"/>
  <c r="K10" i="1" s="1"/>
  <c r="BH18" i="1"/>
  <c r="BI18" i="1" s="1"/>
  <c r="I8" i="1"/>
  <c r="I10" i="1" s="1"/>
  <c r="I12" i="1" s="1"/>
  <c r="I14" i="1" s="1"/>
  <c r="I16" i="1" s="1"/>
  <c r="I18" i="1" s="1"/>
  <c r="I20" i="1" s="1"/>
  <c r="I22" i="1" s="1"/>
  <c r="I24" i="1" s="1"/>
  <c r="G22" i="1"/>
  <c r="AN16" i="1"/>
  <c r="AO16" i="1" s="1"/>
  <c r="BH14" i="1"/>
  <c r="BI14" i="1" s="1"/>
  <c r="G12" i="1"/>
  <c r="J12" i="1" s="1"/>
  <c r="K12" i="1" s="1"/>
  <c r="AN18" i="1"/>
  <c r="AO18" i="1" s="1"/>
  <c r="AW12" i="1"/>
  <c r="AW14" i="1" s="1"/>
  <c r="AW16" i="1" s="1"/>
  <c r="AW18" i="1" s="1"/>
  <c r="AW20" i="1" s="1"/>
  <c r="AW22" i="1" s="1"/>
  <c r="AW24" i="1" s="1"/>
  <c r="AN20" i="1"/>
  <c r="AO20" i="1" s="1"/>
  <c r="AP20" i="1" s="1"/>
  <c r="AD8" i="1"/>
  <c r="AE8" i="1" s="1"/>
  <c r="J8" i="1"/>
  <c r="K8" i="1" s="1"/>
  <c r="AN14" i="1"/>
  <c r="AO14" i="1" s="1"/>
  <c r="AC8" i="1"/>
  <c r="AC10" i="1" s="1"/>
  <c r="AC12" i="1" s="1"/>
  <c r="AC14" i="1" s="1"/>
  <c r="AC16" i="1" s="1"/>
  <c r="AC18" i="1" s="1"/>
  <c r="AC20" i="1" s="1"/>
  <c r="AC22" i="1" s="1"/>
  <c r="AC24" i="1" s="1"/>
  <c r="T12" i="1"/>
  <c r="U12" i="1" s="1"/>
  <c r="T22" i="1"/>
  <c r="U22" i="1" s="1"/>
  <c r="J14" i="1"/>
  <c r="K14" i="1" s="1"/>
  <c r="J22" i="1"/>
  <c r="K22" i="1" s="1"/>
  <c r="AN24" i="1"/>
  <c r="AO24" i="1" s="1"/>
  <c r="AP24" i="1" s="1"/>
  <c r="T6" i="1"/>
  <c r="U6" i="1" s="1"/>
  <c r="Q27" i="1"/>
  <c r="AD12" i="1"/>
  <c r="AE12" i="1" s="1"/>
  <c r="AD20" i="1"/>
  <c r="AE20" i="1" s="1"/>
  <c r="T16" i="1"/>
  <c r="U16" i="1" s="1"/>
  <c r="AN6" i="1"/>
  <c r="AO6" i="1" s="1"/>
  <c r="AP6" i="1" s="1"/>
  <c r="AK27" i="1"/>
  <c r="AD18" i="1"/>
  <c r="AE18" i="1" s="1"/>
  <c r="AN10" i="1"/>
  <c r="AO10" i="1" s="1"/>
  <c r="T24" i="1"/>
  <c r="U24" i="1" s="1"/>
  <c r="V24" i="1" s="1"/>
  <c r="J20" i="1"/>
  <c r="K20" i="1" s="1"/>
  <c r="T18" i="1"/>
  <c r="U18" i="1" s="1"/>
  <c r="AD16" i="1"/>
  <c r="AE16" i="1" s="1"/>
  <c r="AD10" i="1"/>
  <c r="AE10" i="1" s="1"/>
  <c r="J6" i="1"/>
  <c r="K6" i="1" s="1"/>
  <c r="AX8" i="1"/>
  <c r="AY8" i="1" s="1"/>
  <c r="AX18" i="1"/>
  <c r="AY18" i="1" s="1"/>
  <c r="V20" i="1"/>
  <c r="AX14" i="1"/>
  <c r="AY14" i="1" s="1"/>
  <c r="AX20" i="1"/>
  <c r="AY20" i="1" s="1"/>
  <c r="AX10" i="1"/>
  <c r="AY10" i="1" s="1"/>
  <c r="BH6" i="1"/>
  <c r="BI6" i="1" s="1"/>
  <c r="BJ6" i="1" s="1"/>
  <c r="BE27" i="1"/>
  <c r="BH24" i="1"/>
  <c r="BI24" i="1" s="1"/>
  <c r="AN22" i="1"/>
  <c r="AO22" i="1" s="1"/>
  <c r="AD14" i="1"/>
  <c r="AE14" i="1" s="1"/>
  <c r="BH16" i="1"/>
  <c r="BI16" i="1" s="1"/>
  <c r="L10" i="1" l="1"/>
  <c r="AA27" i="1"/>
  <c r="AX6" i="1"/>
  <c r="AY6" i="1" s="1"/>
  <c r="AZ22" i="1" s="1"/>
  <c r="V10" i="1"/>
  <c r="AP8" i="1"/>
  <c r="G27" i="1"/>
  <c r="L16" i="1"/>
  <c r="AF10" i="1"/>
  <c r="AP10" i="1"/>
  <c r="L18" i="1"/>
  <c r="V12" i="1"/>
  <c r="AX12" i="1"/>
  <c r="AY12" i="1" s="1"/>
  <c r="AZ12" i="1" s="1"/>
  <c r="AF14" i="1"/>
  <c r="V14" i="1"/>
  <c r="L20" i="1"/>
  <c r="AP22" i="1"/>
  <c r="AP16" i="1"/>
  <c r="V18" i="1"/>
  <c r="BJ10" i="1"/>
  <c r="BJ20" i="1"/>
  <c r="AF6" i="1"/>
  <c r="AF8" i="1"/>
  <c r="AF24" i="1"/>
  <c r="AF12" i="1"/>
  <c r="L22" i="1"/>
  <c r="V22" i="1"/>
  <c r="AP14" i="1"/>
  <c r="BJ24" i="1"/>
  <c r="AP12" i="1"/>
  <c r="AF18" i="1"/>
  <c r="L14" i="1"/>
  <c r="AF20" i="1"/>
  <c r="BJ18" i="1"/>
  <c r="AF16" i="1"/>
  <c r="AZ10" i="1"/>
  <c r="BJ22" i="1"/>
  <c r="AF22" i="1"/>
  <c r="BJ16" i="1"/>
  <c r="AP18" i="1"/>
  <c r="L6" i="1"/>
  <c r="L12" i="1"/>
  <c r="L8" i="1"/>
  <c r="BJ8" i="1"/>
  <c r="BJ12" i="1"/>
  <c r="V16" i="1"/>
  <c r="V6" i="1"/>
  <c r="V8" i="1"/>
  <c r="AZ24" i="1"/>
  <c r="BJ14" i="1"/>
  <c r="L24" i="1"/>
  <c r="AZ6" i="1" l="1"/>
  <c r="AZ8" i="1"/>
  <c r="AZ20" i="1"/>
  <c r="AZ18" i="1"/>
  <c r="AZ16" i="1"/>
  <c r="AZ14" i="1"/>
  <c r="BH27" i="1"/>
  <c r="S30" i="1" s="1"/>
  <c r="T27" i="1"/>
  <c r="O30" i="1" s="1"/>
  <c r="AN27" i="1"/>
  <c r="Q30" i="1" s="1"/>
  <c r="J27" i="1"/>
  <c r="N30" i="1" s="1"/>
  <c r="AD27" i="1"/>
  <c r="P30" i="1" s="1"/>
  <c r="AX27" i="1" l="1"/>
  <c r="R30" i="1" s="1"/>
  <c r="BB27" i="1" s="1"/>
  <c r="X27" i="1" l="1"/>
  <c r="D27" i="1"/>
  <c r="AH27" i="1"/>
  <c r="N27" i="1"/>
  <c r="AR27" i="1"/>
</calcChain>
</file>

<file path=xl/sharedStrings.xml><?xml version="1.0" encoding="utf-8"?>
<sst xmlns="http://schemas.openxmlformats.org/spreadsheetml/2006/main" count="95" uniqueCount="36">
  <si>
    <t>Club</t>
  </si>
  <si>
    <t>Ave</t>
  </si>
  <si>
    <t>Competitor</t>
  </si>
  <si>
    <t>Last Day</t>
  </si>
  <si>
    <t>Round</t>
  </si>
  <si>
    <t>Ind Card</t>
  </si>
  <si>
    <t>Score</t>
  </si>
  <si>
    <t>% IMP</t>
  </si>
  <si>
    <t>Oppo</t>
  </si>
  <si>
    <t>Aggregate</t>
  </si>
  <si>
    <t xml:space="preserve">Result </t>
  </si>
  <si>
    <t>Points</t>
  </si>
  <si>
    <t>Agg.Pts</t>
  </si>
  <si>
    <t>Result</t>
  </si>
  <si>
    <t>Pos</t>
  </si>
  <si>
    <t>Ave 5 of last 6</t>
  </si>
  <si>
    <t>Total Points</t>
  </si>
  <si>
    <t>Shooter is a bogey →</t>
  </si>
  <si>
    <t>Calculate position →</t>
  </si>
  <si>
    <t>Use this spreadsheet only for % Improvement divisions.</t>
  </si>
  <si>
    <t>Enter shooter details and scores on this sheet ONLY. They will automatically replicate on the results sheet.</t>
  </si>
  <si>
    <t>Fill in club numbers, names, initials and averages (important). Enter “Bogey” in the name for each bogey in the division (you need do nothing else for them).</t>
  </si>
  <si>
    <t>Enter scores (as points scored) for four cards per shooter per round.</t>
  </si>
  <si>
    <t>Enter N rather than zero for any missing scores. Enter D for any disqualified scores. Note: put N or D in the top left cell to NCR or DQ the whole round.</t>
  </si>
  <si>
    <t>Scores will not appear on the result sheet until Y is entered in the red cell under the round number. This will allow scores to be entered in advance and not show on the results sheet.</t>
  </si>
  <si>
    <t>The below cells contain (per shooter):</t>
  </si>
  <si>
    <t>Club No.</t>
  </si>
  <si>
    <t>Average</t>
  </si>
  <si>
    <t>Shooter Name</t>
  </si>
  <si>
    <t>LDFS →</t>
  </si>
  <si>
    <t>Division:</t>
  </si>
  <si>
    <t>Due with SO →</t>
  </si>
  <si>
    <t>Z</t>
  </si>
  <si>
    <t>Round No. →</t>
  </si>
  <si>
    <t>Round complete or closed: →</t>
  </si>
  <si>
    <t>The indicator will set automatically when the due date passes. You can override it (by entering Y) if you have all the scores ahead of time.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</si>
</sst>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8" formatCode="&quot;TRUE&quot;;&quot;TRUE&quot;;&quot;FALSE&quot;"/>
    <numFmt numFmtId="169" formatCode="0.0"/>
    <numFmt numFmtId="170" formatCode="0.00000"/>
    <numFmt numFmtId="171" formatCode="d/m/yy;@"/>
    <numFmt numFmtId="172" formatCode="[$-809]dd\-mmm"/>
    <numFmt numFmtId="173" formatCode="0.00\ ;[Red]\-0.00\ "/>
    <numFmt numFmtId="174" formatCode="0.0000000000"/>
  </numFmts>
  <fonts count="31">
    <font>
      <sz val="10"/>
      <name val="Arial"/>
      <charset val="1"/>
    </font>
    <font>
      <sz val="10"/>
      <name val="Arial"/>
      <charset val="1"/>
    </font>
    <font>
      <sz val="24"/>
      <name val="Arial"/>
      <charset val="1"/>
    </font>
    <font>
      <sz val="14"/>
      <name val="Arial"/>
      <charset val="1"/>
    </font>
    <font>
      <b/>
      <sz val="10"/>
      <name val="Arial"/>
      <charset val="1"/>
    </font>
    <font>
      <b/>
      <sz val="16"/>
      <name val="Arial"/>
      <charset val="1"/>
    </font>
    <font>
      <sz val="12"/>
      <name val="Arial"/>
      <charset val="1"/>
    </font>
    <font>
      <sz val="8"/>
      <name val="Arial"/>
      <charset val="1"/>
    </font>
    <font>
      <b/>
      <sz val="18"/>
      <name val="Arial"/>
      <charset val="1"/>
    </font>
    <font>
      <b/>
      <sz val="8"/>
      <name val="Arial"/>
      <charset val="1"/>
    </font>
    <font>
      <b/>
      <sz val="8"/>
      <name val="Arial Narrow"/>
      <charset val="1"/>
    </font>
    <font>
      <b/>
      <sz val="12"/>
      <name val="Arial"/>
      <charset val="1"/>
    </font>
    <font>
      <sz val="13"/>
      <name val="Cambria"/>
      <charset val="1"/>
    </font>
    <font>
      <b/>
      <i/>
      <sz val="12"/>
      <color rgb="FF0000FF"/>
      <name val="AGaramond Bold"/>
      <charset val="1"/>
    </font>
    <font>
      <sz val="6"/>
      <name val="Arial"/>
      <charset val="1"/>
    </font>
    <font>
      <b/>
      <sz val="7"/>
      <name val="Arial"/>
      <charset val="1"/>
    </font>
    <font>
      <b/>
      <sz val="11"/>
      <name val="Arial"/>
      <charset val="1"/>
    </font>
    <font>
      <sz val="8"/>
      <name val="Arial Narrow"/>
      <charset val="1"/>
    </font>
    <font>
      <b/>
      <sz val="8"/>
      <color rgb="FF0000FF"/>
      <name val="AGaramond Bold"/>
      <charset val="1"/>
    </font>
    <font>
      <sz val="9"/>
      <name val="Arial Narrow"/>
      <charset val="1"/>
    </font>
    <font>
      <b/>
      <sz val="11"/>
      <color rgb="FFFF0000"/>
      <name val="Arial"/>
      <charset val="1"/>
    </font>
    <font>
      <b/>
      <sz val="8"/>
      <color rgb="FFFF0000"/>
      <name val="Arial"/>
      <charset val="1"/>
    </font>
    <font>
      <sz val="9"/>
      <name val="Arial"/>
      <charset val="1"/>
    </font>
    <font>
      <b/>
      <sz val="12"/>
      <color rgb="FFFF0000"/>
      <name val="Arial"/>
      <charset val="1"/>
    </font>
    <font>
      <sz val="10"/>
      <color rgb="FFFFFFFF"/>
      <name val="Arial"/>
      <charset val="1"/>
    </font>
    <font>
      <b/>
      <sz val="10"/>
      <name val="Arial"/>
      <charset val="1"/>
    </font>
    <font>
      <sz val="12"/>
      <name val="Abadi MT Condensed Extra Bold"/>
      <charset val="1"/>
    </font>
    <font>
      <b/>
      <sz val="14"/>
      <color rgb="FFFF0000"/>
      <name val="Arial"/>
      <charset val="1"/>
    </font>
    <font>
      <sz val="12"/>
      <color rgb="FFFF0000"/>
      <name val="Arial"/>
      <charset val="1"/>
    </font>
    <font>
      <sz val="8"/>
      <color rgb="FFFFFFFF"/>
      <name val="Arial"/>
      <charset val="1"/>
    </font>
    <font>
      <sz val="18"/>
      <name val="Arial"/>
      <charset val="1"/>
    </font>
  </fonts>
  <fills count="12">
    <fill>
      <patternFill patternType="none"/>
    </fill>
    <fill>
      <patternFill patternType="gray125"/>
    </fill>
    <fill>
      <patternFill patternType="solid">
        <fgColor rgb="FFED4C05"/>
        <bgColor rgb="FFF10D0C"/>
      </patternFill>
    </fill>
    <fill>
      <patternFill patternType="solid">
        <fgColor rgb="FF3FAF46"/>
        <bgColor rgb="FF069A2E"/>
      </patternFill>
    </fill>
    <fill>
      <patternFill patternType="solid">
        <fgColor rgb="FFBBE33D"/>
        <bgColor rgb="FFFFFF38"/>
      </patternFill>
    </fill>
    <fill>
      <patternFill patternType="solid">
        <fgColor rgb="FFFFCC99"/>
        <bgColor rgb="FFC0C0C0"/>
      </patternFill>
    </fill>
    <fill>
      <patternFill patternType="solid">
        <fgColor rgb="FFFF0000"/>
        <bgColor rgb="FFF10D0C"/>
      </patternFill>
    </fill>
    <fill>
      <patternFill patternType="solid">
        <fgColor rgb="FFFFFFFF"/>
        <bgColor rgb="FFFFFFCC"/>
      </patternFill>
    </fill>
    <fill>
      <patternFill patternType="solid">
        <fgColor rgb="FFCCFFFF"/>
        <bgColor rgb="FFCCFFFF"/>
      </patternFill>
    </fill>
    <fill>
      <patternFill patternType="solid">
        <fgColor rgb="FFC0C0C0"/>
        <bgColor rgb="FFCCCCFF"/>
      </patternFill>
    </fill>
    <fill>
      <patternFill patternType="solid">
        <fgColor rgb="FFCCCCFF"/>
        <bgColor rgb="FFC0C0C0"/>
      </patternFill>
    </fill>
    <fill>
      <patternFill patternType="solid">
        <fgColor rgb="FF069A2E"/>
        <bgColor rgb="FF127622"/>
      </patternFill>
    </fill>
  </fills>
  <borders count="54">
    <border>
      <left/>
      <right/>
      <top/>
      <bottom/>
      <diagonal/>
    </border>
    <border>
      <left style="medium">
        <color rgb="FF127622"/>
      </left>
      <right style="medium">
        <color rgb="FF127622"/>
      </right>
      <top style="medium">
        <color rgb="FF127622"/>
      </top>
      <bottom/>
      <diagonal/>
    </border>
    <border>
      <left style="medium">
        <color rgb="FF069A2E"/>
      </left>
      <right style="medium">
        <color rgb="FF069A2E"/>
      </right>
      <top/>
      <bottom/>
      <diagonal/>
    </border>
    <border>
      <left style="medium">
        <color rgb="FF069A2E"/>
      </left>
      <right style="medium">
        <color rgb="FF069A2E"/>
      </right>
      <top/>
      <bottom style="medium">
        <color rgb="FF069A2E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ck">
        <color auto="1"/>
      </top>
      <bottom style="thick">
        <color auto="1"/>
      </bottom>
      <diagonal/>
    </border>
    <border>
      <left style="double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medium">
        <color auto="1"/>
      </top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4">
    <xf numFmtId="0" fontId="0" fillId="0" borderId="0"/>
    <xf numFmtId="0" fontId="30" fillId="11" borderId="49">
      <alignment horizontal="center" vertical="center"/>
    </xf>
    <xf numFmtId="168" fontId="1" fillId="11" borderId="0" applyBorder="0">
      <protection locked="0"/>
    </xf>
    <xf numFmtId="0" fontId="1" fillId="0" borderId="0"/>
  </cellStyleXfs>
  <cellXfs count="138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>
      <alignment horizontal="center"/>
    </xf>
    <xf numFmtId="49" fontId="0" fillId="0" borderId="0" xfId="0" applyNumberFormat="1" applyProtection="1">
      <protection locked="0"/>
    </xf>
    <xf numFmtId="168" fontId="1" fillId="0" borderId="0" xfId="2" applyFill="1" applyBorder="1">
      <protection locked="0"/>
    </xf>
    <xf numFmtId="0" fontId="1" fillId="0" borderId="0" xfId="2" applyNumberFormat="1" applyFill="1" applyBorder="1"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1" fillId="0" borderId="0" xfId="0" applyFont="1"/>
    <xf numFmtId="49" fontId="0" fillId="0" borderId="4" xfId="0" applyNumberFormat="1" applyBorder="1" applyAlignment="1" applyProtection="1">
      <alignment horizontal="center"/>
      <protection locked="0"/>
    </xf>
    <xf numFmtId="49" fontId="0" fillId="0" borderId="5" xfId="0" applyNumberFormat="1" applyBorder="1" applyAlignment="1" applyProtection="1">
      <alignment horizontal="center"/>
      <protection locked="0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 applyProtection="1">
      <alignment horizontal="right" vertical="center"/>
      <protection locked="0"/>
    </xf>
    <xf numFmtId="0" fontId="4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49" fontId="0" fillId="0" borderId="10" xfId="0" applyNumberFormat="1" applyBorder="1" applyAlignment="1">
      <alignment horizontal="center"/>
    </xf>
    <xf numFmtId="169" fontId="0" fillId="0" borderId="11" xfId="0" applyNumberFormat="1" applyBorder="1"/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69" fontId="0" fillId="0" borderId="30" xfId="0" applyNumberFormat="1" applyBorder="1"/>
    <xf numFmtId="0" fontId="0" fillId="6" borderId="0" xfId="0" applyFill="1" applyAlignment="1">
      <alignment horizontal="center"/>
    </xf>
    <xf numFmtId="0" fontId="0" fillId="0" borderId="0" xfId="0" applyAlignment="1">
      <alignment vertical="center"/>
    </xf>
    <xf numFmtId="170" fontId="0" fillId="0" borderId="0" xfId="0" applyNumberFormat="1"/>
    <xf numFmtId="170" fontId="6" fillId="0" borderId="0" xfId="0" applyNumberFormat="1" applyFont="1"/>
    <xf numFmtId="0" fontId="6" fillId="0" borderId="0" xfId="0" applyFont="1"/>
    <xf numFmtId="171" fontId="0" fillId="0" borderId="0" xfId="0" applyNumberFormat="1"/>
    <xf numFmtId="0" fontId="7" fillId="0" borderId="0" xfId="0" applyFont="1"/>
    <xf numFmtId="0" fontId="7" fillId="0" borderId="0" xfId="0" applyFont="1" applyProtection="1">
      <protection locked="0"/>
    </xf>
    <xf numFmtId="0" fontId="0" fillId="7" borderId="0" xfId="0" applyFill="1" applyProtection="1">
      <protection locked="0"/>
    </xf>
    <xf numFmtId="49" fontId="5" fillId="7" borderId="34" xfId="0" applyNumberFormat="1" applyFont="1" applyFill="1" applyBorder="1" applyAlignment="1" applyProtection="1">
      <alignment horizontal="center" vertical="center"/>
      <protection locked="0"/>
    </xf>
    <xf numFmtId="49" fontId="9" fillId="7" borderId="36" xfId="0" applyNumberFormat="1" applyFont="1" applyFill="1" applyBorder="1" applyAlignment="1" applyProtection="1">
      <alignment horizontal="center" vertical="center"/>
      <protection locked="0"/>
    </xf>
    <xf numFmtId="49" fontId="9" fillId="0" borderId="36" xfId="0" applyNumberFormat="1" applyFont="1" applyBorder="1" applyAlignment="1" applyProtection="1">
      <alignment horizontal="center" vertical="center"/>
      <protection locked="0"/>
    </xf>
    <xf numFmtId="171" fontId="0" fillId="0" borderId="0" xfId="0" applyNumberFormat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7" borderId="0" xfId="0" applyFont="1" applyFill="1" applyAlignment="1" applyProtection="1">
      <alignment horizontal="center"/>
      <protection locked="0"/>
    </xf>
    <xf numFmtId="169" fontId="12" fillId="0" borderId="38" xfId="0" applyNumberFormat="1" applyFont="1" applyBorder="1" applyAlignment="1" applyProtection="1">
      <alignment horizontal="center"/>
      <protection locked="0"/>
    </xf>
    <xf numFmtId="171" fontId="0" fillId="0" borderId="0" xfId="0" applyNumberFormat="1" applyAlignment="1" applyProtection="1">
      <alignment vertical="center"/>
      <protection locked="0"/>
    </xf>
    <xf numFmtId="0" fontId="9" fillId="0" borderId="37" xfId="0" applyFont="1" applyBorder="1" applyAlignment="1" applyProtection="1">
      <alignment horizontal="center" vertical="center" textRotation="90"/>
      <protection locked="0"/>
    </xf>
    <xf numFmtId="0" fontId="9" fillId="0" borderId="39" xfId="0" applyFont="1" applyBorder="1" applyAlignment="1" applyProtection="1">
      <alignment horizontal="center" vertical="center" textRotation="90"/>
      <protection locked="0"/>
    </xf>
    <xf numFmtId="0" fontId="11" fillId="0" borderId="41" xfId="0" applyFont="1" applyBorder="1" applyAlignment="1" applyProtection="1">
      <alignment horizontal="center" vertical="center" textRotation="90"/>
      <protection locked="0"/>
    </xf>
    <xf numFmtId="0" fontId="13" fillId="9" borderId="41" xfId="0" applyFont="1" applyFill="1" applyBorder="1" applyAlignment="1" applyProtection="1">
      <alignment horizontal="center" vertical="center" textRotation="90"/>
      <protection locked="0"/>
    </xf>
    <xf numFmtId="0" fontId="14" fillId="0" borderId="41" xfId="0" applyFont="1" applyBorder="1" applyAlignment="1" applyProtection="1">
      <alignment horizontal="center" vertical="center" textRotation="90"/>
      <protection locked="0"/>
    </xf>
    <xf numFmtId="0" fontId="14" fillId="0" borderId="42" xfId="0" applyFont="1" applyBorder="1" applyAlignment="1" applyProtection="1">
      <alignment horizontal="center" vertical="center" textRotation="90"/>
      <protection locked="0"/>
    </xf>
    <xf numFmtId="0" fontId="15" fillId="0" borderId="39" xfId="0" applyFont="1" applyBorder="1" applyAlignment="1" applyProtection="1">
      <alignment horizontal="center" vertical="center" textRotation="90"/>
      <protection locked="0"/>
    </xf>
    <xf numFmtId="0" fontId="15" fillId="0" borderId="43" xfId="0" applyFont="1" applyBorder="1" applyAlignment="1" applyProtection="1">
      <alignment horizontal="center" vertical="center" textRotation="90"/>
      <protection locked="0"/>
    </xf>
    <xf numFmtId="0" fontId="15" fillId="7" borderId="43" xfId="0" applyFont="1" applyFill="1" applyBorder="1" applyAlignment="1" applyProtection="1">
      <alignment horizontal="center" vertical="center" textRotation="90"/>
      <protection locked="0"/>
    </xf>
    <xf numFmtId="0" fontId="15" fillId="0" borderId="44" xfId="0" applyFont="1" applyBorder="1" applyAlignment="1" applyProtection="1">
      <alignment horizontal="center" vertical="center" textRotation="90"/>
      <protection locked="0"/>
    </xf>
    <xf numFmtId="0" fontId="7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21" fillId="0" borderId="43" xfId="0" applyFont="1" applyBorder="1" applyAlignment="1">
      <alignment horizontal="center" vertical="center"/>
    </xf>
    <xf numFmtId="0" fontId="21" fillId="7" borderId="43" xfId="0" applyFont="1" applyFill="1" applyBorder="1" applyAlignment="1">
      <alignment horizontal="center" vertical="center"/>
    </xf>
    <xf numFmtId="171" fontId="24" fillId="0" borderId="0" xfId="0" applyNumberFormat="1" applyFont="1" applyProtection="1">
      <protection locked="0"/>
    </xf>
    <xf numFmtId="0" fontId="21" fillId="0" borderId="38" xfId="0" applyFont="1" applyBorder="1" applyAlignment="1">
      <alignment horizontal="center" vertical="center"/>
    </xf>
    <xf numFmtId="171" fontId="24" fillId="0" borderId="0" xfId="0" applyNumberFormat="1" applyFont="1"/>
    <xf numFmtId="0" fontId="25" fillId="7" borderId="44" xfId="0" applyFont="1" applyFill="1" applyBorder="1" applyAlignment="1">
      <alignment horizontal="center" vertical="center" textRotation="90"/>
    </xf>
    <xf numFmtId="0" fontId="25" fillId="0" borderId="45" xfId="0" applyFont="1" applyBorder="1" applyAlignment="1">
      <alignment horizontal="center" vertical="center" textRotation="90"/>
    </xf>
    <xf numFmtId="0" fontId="7" fillId="0" borderId="46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7" borderId="43" xfId="0" applyFont="1" applyFill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25" fillId="7" borderId="47" xfId="0" applyFont="1" applyFill="1" applyBorder="1" applyAlignment="1">
      <alignment horizontal="center" vertical="center" textRotation="90"/>
    </xf>
    <xf numFmtId="0" fontId="25" fillId="0" borderId="48" xfId="0" applyFont="1" applyBorder="1" applyAlignment="1">
      <alignment horizontal="center" vertical="center" textRotation="90"/>
    </xf>
    <xf numFmtId="173" fontId="7" fillId="0" borderId="50" xfId="0" applyNumberFormat="1" applyFont="1" applyBorder="1" applyAlignment="1">
      <alignment horizontal="center" vertical="center"/>
    </xf>
    <xf numFmtId="0" fontId="28" fillId="0" borderId="47" xfId="0" applyFont="1" applyBorder="1" applyAlignment="1">
      <alignment horizontal="center" vertical="center"/>
    </xf>
    <xf numFmtId="0" fontId="28" fillId="7" borderId="47" xfId="0" applyFont="1" applyFill="1" applyBorder="1" applyAlignment="1">
      <alignment horizontal="center" vertical="center"/>
    </xf>
    <xf numFmtId="1" fontId="28" fillId="0" borderId="53" xfId="0" applyNumberFormat="1" applyFont="1" applyBorder="1" applyAlignment="1">
      <alignment horizontal="center" vertical="center"/>
    </xf>
    <xf numFmtId="170" fontId="0" fillId="0" borderId="0" xfId="0" applyNumberFormat="1" applyProtection="1">
      <protection hidden="1"/>
    </xf>
    <xf numFmtId="170" fontId="7" fillId="0" borderId="0" xfId="0" applyNumberFormat="1" applyFont="1"/>
    <xf numFmtId="170" fontId="0" fillId="0" borderId="0" xfId="0" applyNumberFormat="1" applyProtection="1">
      <protection locked="0"/>
    </xf>
    <xf numFmtId="170" fontId="17" fillId="0" borderId="0" xfId="0" applyNumberFormat="1" applyFont="1" applyProtection="1">
      <protection hidden="1"/>
    </xf>
    <xf numFmtId="170" fontId="6" fillId="0" borderId="0" xfId="0" applyNumberFormat="1" applyFont="1" applyProtection="1">
      <protection hidden="1"/>
    </xf>
    <xf numFmtId="171" fontId="6" fillId="0" borderId="0" xfId="0" applyNumberFormat="1" applyFont="1" applyProtection="1">
      <protection locked="0"/>
    </xf>
    <xf numFmtId="0" fontId="6" fillId="0" borderId="0" xfId="0" applyFont="1" applyProtection="1">
      <protection locked="0"/>
    </xf>
    <xf numFmtId="170" fontId="7" fillId="0" borderId="0" xfId="0" applyNumberFormat="1" applyFont="1" applyAlignment="1" applyProtection="1">
      <alignment textRotation="90"/>
      <protection hidden="1"/>
    </xf>
    <xf numFmtId="0" fontId="29" fillId="0" borderId="0" xfId="0" applyFont="1" applyProtection="1">
      <protection locked="0"/>
    </xf>
    <xf numFmtId="0" fontId="24" fillId="0" borderId="0" xfId="0" applyFont="1" applyProtection="1">
      <protection locked="0"/>
    </xf>
    <xf numFmtId="169" fontId="24" fillId="0" borderId="0" xfId="0" applyNumberFormat="1" applyFont="1" applyProtection="1">
      <protection locked="0"/>
    </xf>
    <xf numFmtId="174" fontId="0" fillId="0" borderId="0" xfId="0" applyNumberFormat="1" applyProtection="1">
      <protection locked="0"/>
    </xf>
    <xf numFmtId="172" fontId="0" fillId="0" borderId="0" xfId="0" applyNumberFormat="1" applyProtection="1">
      <protection locked="0"/>
    </xf>
    <xf numFmtId="0" fontId="8" fillId="0" borderId="31" xfId="0" applyFont="1" applyBorder="1" applyAlignment="1" applyProtection="1">
      <alignment horizontal="center" vertical="center"/>
      <protection locked="0"/>
    </xf>
    <xf numFmtId="49" fontId="9" fillId="0" borderId="32" xfId="0" applyNumberFormat="1" applyFont="1" applyBorder="1" applyAlignment="1" applyProtection="1">
      <alignment horizontal="center" vertical="center" wrapText="1"/>
      <protection locked="0"/>
    </xf>
    <xf numFmtId="0" fontId="9" fillId="7" borderId="33" xfId="0" applyFont="1" applyFill="1" applyBorder="1" applyAlignment="1" applyProtection="1">
      <alignment horizontal="center" vertical="center"/>
      <protection locked="0"/>
    </xf>
    <xf numFmtId="49" fontId="9" fillId="7" borderId="34" xfId="0" applyNumberFormat="1" applyFont="1" applyFill="1" applyBorder="1" applyAlignment="1" applyProtection="1">
      <alignment horizontal="center" vertical="center"/>
      <protection locked="0"/>
    </xf>
    <xf numFmtId="169" fontId="9" fillId="8" borderId="35" xfId="0" applyNumberFormat="1" applyFont="1" applyFill="1" applyBorder="1" applyAlignment="1" applyProtection="1">
      <alignment horizontal="center" vertical="center"/>
      <protection locked="0"/>
    </xf>
    <xf numFmtId="172" fontId="9" fillId="7" borderId="33" xfId="0" applyNumberFormat="1" applyFont="1" applyFill="1" applyBorder="1" applyAlignment="1" applyProtection="1">
      <alignment horizontal="center" vertical="center"/>
      <protection locked="0"/>
    </xf>
    <xf numFmtId="0" fontId="10" fillId="0" borderId="37" xfId="0" applyFont="1" applyBorder="1" applyAlignment="1" applyProtection="1">
      <alignment horizontal="center" vertical="center" wrapText="1"/>
      <protection locked="0"/>
    </xf>
    <xf numFmtId="0" fontId="11" fillId="0" borderId="38" xfId="0" applyFont="1" applyBorder="1" applyAlignment="1" applyProtection="1">
      <alignment horizontal="center" vertical="center"/>
      <protection locked="0"/>
    </xf>
    <xf numFmtId="0" fontId="9" fillId="0" borderId="40" xfId="0" applyFont="1" applyBorder="1" applyAlignment="1" applyProtection="1">
      <alignment horizontal="center" vertical="center" textRotation="90"/>
      <protection locked="0"/>
    </xf>
    <xf numFmtId="0" fontId="7" fillId="0" borderId="4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/>
    </xf>
    <xf numFmtId="0" fontId="6" fillId="0" borderId="49" xfId="1" applyFont="1" applyFill="1">
      <alignment horizontal="center" vertical="center"/>
    </xf>
    <xf numFmtId="169" fontId="26" fillId="0" borderId="51" xfId="0" applyNumberFormat="1" applyFont="1" applyBorder="1" applyAlignment="1">
      <alignment horizontal="center" vertical="center"/>
    </xf>
    <xf numFmtId="1" fontId="27" fillId="0" borderId="52" xfId="0" applyNumberFormat="1" applyFont="1" applyBorder="1" applyAlignment="1">
      <alignment horizontal="center" vertical="center"/>
    </xf>
    <xf numFmtId="168" fontId="6" fillId="0" borderId="0" xfId="0" applyNumberFormat="1" applyFont="1"/>
    <xf numFmtId="172" fontId="9" fillId="0" borderId="37" xfId="0" applyNumberFormat="1" applyFont="1" applyBorder="1" applyAlignment="1" applyProtection="1">
      <alignment horizontal="center" vertical="center"/>
      <protection locked="0"/>
    </xf>
    <xf numFmtId="0" fontId="16" fillId="0" borderId="37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>
      <alignment horizontal="center" vertical="center"/>
    </xf>
    <xf numFmtId="173" fontId="17" fillId="0" borderId="41" xfId="0" applyNumberFormat="1" applyFont="1" applyBorder="1" applyAlignment="1">
      <alignment horizontal="center" vertical="center"/>
    </xf>
    <xf numFmtId="0" fontId="18" fillId="10" borderId="41" xfId="0" applyFont="1" applyFill="1" applyBorder="1" applyAlignment="1">
      <alignment horizontal="center" vertical="center"/>
    </xf>
    <xf numFmtId="1" fontId="19" fillId="0" borderId="41" xfId="0" applyNumberFormat="1" applyFont="1" applyBorder="1" applyAlignment="1">
      <alignment horizontal="center" vertical="center"/>
    </xf>
    <xf numFmtId="0" fontId="7" fillId="7" borderId="41" xfId="0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0" fillId="0" borderId="39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1" fontId="22" fillId="0" borderId="41" xfId="0" applyNumberFormat="1" applyFont="1" applyBorder="1" applyAlignment="1">
      <alignment horizontal="center" vertical="center"/>
    </xf>
    <xf numFmtId="1" fontId="7" fillId="0" borderId="41" xfId="0" applyNumberFormat="1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top"/>
    </xf>
    <xf numFmtId="0" fontId="3" fillId="0" borderId="1" xfId="0" applyFont="1" applyBorder="1" applyAlignment="1">
      <alignment horizontal="left" vertical="center"/>
    </xf>
    <xf numFmtId="0" fontId="3" fillId="3" borderId="2" xfId="0" applyFont="1" applyFill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49" fontId="0" fillId="0" borderId="6" xfId="0" applyNumberFormat="1" applyBorder="1" applyAlignment="1" applyProtection="1">
      <alignment horizontal="center" vertical="center"/>
      <protection locked="0"/>
    </xf>
    <xf numFmtId="16" fontId="0" fillId="0" borderId="7" xfId="0" applyNumberFormat="1" applyBorder="1" applyAlignment="1" applyProtection="1">
      <alignment horizontal="center"/>
      <protection locked="0"/>
    </xf>
    <xf numFmtId="16" fontId="0" fillId="0" borderId="8" xfId="0" applyNumberFormat="1" applyBorder="1" applyAlignment="1" applyProtection="1">
      <alignment horizontal="center"/>
      <protection locked="0"/>
    </xf>
    <xf numFmtId="0" fontId="0" fillId="0" borderId="9" xfId="0" applyBorder="1" applyAlignment="1">
      <alignment horizontal="center"/>
    </xf>
    <xf numFmtId="0" fontId="5" fillId="5" borderId="9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9" fontId="0" fillId="0" borderId="0" xfId="0" applyNumberFormat="1" applyProtection="1">
      <protection locked="0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9" fontId="0" fillId="0" borderId="0" xfId="0" applyNumberFormat="1" applyAlignment="1" applyProtection="1">
      <alignment horizontal="left" vertical="top" wrapText="1"/>
      <protection locked="0"/>
    </xf>
  </cellXfs>
  <cellStyles count="4">
    <cellStyle name="Cond_1st_Place" xfId="1" xr:uid="{00000000-0005-0000-0000-000031000000}"/>
    <cellStyle name="Cond_Pub_Round" xfId="2" xr:uid="{00000000-0005-0000-0000-000032000000}"/>
    <cellStyle name="Normal" xfId="0" builtinId="0"/>
    <cellStyle name="Normal 19" xfId="3" xr:uid="{00000000-0005-0000-0000-000033000000}"/>
  </cellStyles>
  <dxfs count="19">
    <dxf>
      <font>
        <name val="Arial"/>
        <family val="2"/>
        <charset val="1"/>
        <scheme val="none"/>
      </font>
      <fill>
        <patternFill patternType="solid">
          <bgColor rgb="FF069A2E"/>
        </patternFill>
      </fill>
    </dxf>
    <dxf>
      <font>
        <b val="0"/>
        <i val="0"/>
        <strike val="0"/>
        <u val="none"/>
        <sz val="18"/>
        <color rgb="FF000000"/>
        <name val="Arial"/>
        <family val="2"/>
        <charset val="1"/>
        <scheme val="none"/>
      </font>
      <fill>
        <patternFill patternType="solid">
          <bgColor rgb="FF069A2E"/>
        </patternFill>
      </fill>
      <border>
        <left style="double">
          <color auto="1"/>
        </left>
        <right style="thin">
          <color auto="1"/>
        </right>
        <top style="thin">
          <color auto="1"/>
        </top>
        <bottom style="double">
          <color auto="1"/>
        </bottom>
      </border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267968C8-6FFD-4C36-ACC1-9EA1FD1885CA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127622"/>
      <rgbColor rgb="00000080"/>
      <rgbColor rgb="00808000"/>
      <rgbColor rgb="00800080"/>
      <rgbColor rgb="00069A2E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BBE33D"/>
      <rgbColor rgb="00FFCC00"/>
      <rgbColor rgb="00FF9900"/>
      <rgbColor rgb="00ED4C05"/>
      <rgbColor rgb="00666699"/>
      <rgbColor rgb="00969696"/>
      <rgbColor rgb="00003366"/>
      <rgbColor rgb="003FAF46"/>
      <rgbColor rgb="00003300"/>
      <rgbColor rgb="00333300"/>
      <rgbColor rgb="00F10D0C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38"/>
    <pageSetUpPr fitToPage="1"/>
  </sheetPr>
  <dimension ref="A1:BJ41"/>
  <sheetViews>
    <sheetView tabSelected="1" zoomScale="90" zoomScaleNormal="90" workbookViewId="0"/>
  </sheetViews>
  <sheetFormatPr defaultColWidth="9" defaultRowHeight="12.75"/>
  <cols>
    <col min="1" max="1" width="1.140625" style="39" customWidth="1"/>
    <col min="2" max="2" width="6.5703125" customWidth="1"/>
    <col min="3" max="3" width="3.28515625" customWidth="1"/>
    <col min="4" max="5" width="3.140625" style="40" customWidth="1"/>
    <col min="6" max="6" width="4.42578125" customWidth="1"/>
    <col min="7" max="7" width="6" customWidth="1"/>
    <col min="8" max="8" width="2.85546875" customWidth="1"/>
    <col min="9" max="9" width="4.28515625" customWidth="1"/>
    <col min="10" max="11" width="2.5703125" customWidth="1"/>
    <col min="12" max="12" width="4.28515625" customWidth="1"/>
    <col min="13" max="13" width="0.7109375" customWidth="1"/>
    <col min="14" max="15" width="3.140625" style="40" customWidth="1"/>
    <col min="16" max="16" width="4.42578125" customWidth="1"/>
    <col min="17" max="17" width="6" customWidth="1"/>
    <col min="18" max="18" width="2.85546875" customWidth="1"/>
    <col min="19" max="19" width="4.28515625" customWidth="1"/>
    <col min="20" max="21" width="2.5703125" customWidth="1"/>
    <col min="22" max="22" width="4.42578125" customWidth="1"/>
    <col min="23" max="23" width="1" customWidth="1"/>
    <col min="24" max="25" width="3.140625" customWidth="1"/>
    <col min="26" max="26" width="4.42578125" customWidth="1"/>
    <col min="27" max="27" width="6" customWidth="1"/>
    <col min="28" max="28" width="2.85546875" customWidth="1"/>
    <col min="29" max="29" width="4.28515625" customWidth="1"/>
    <col min="30" max="31" width="2.5703125" customWidth="1"/>
    <col min="32" max="32" width="4.42578125" customWidth="1"/>
    <col min="33" max="33" width="0.7109375" customWidth="1"/>
    <col min="34" max="35" width="3.140625" customWidth="1"/>
    <col min="36" max="36" width="4.42578125" customWidth="1"/>
    <col min="37" max="37" width="6" customWidth="1"/>
    <col min="38" max="38" width="2.85546875" customWidth="1"/>
    <col min="39" max="39" width="4.28515625" customWidth="1"/>
    <col min="40" max="41" width="2.5703125" customWidth="1"/>
    <col min="42" max="42" width="4.42578125" customWidth="1"/>
    <col min="43" max="43" width="0.7109375" customWidth="1"/>
    <col min="44" max="45" width="3.140625" customWidth="1"/>
    <col min="46" max="46" width="4.42578125" customWidth="1"/>
    <col min="47" max="47" width="6" customWidth="1"/>
    <col min="48" max="48" width="2.85546875" customWidth="1"/>
    <col min="49" max="49" width="4.28515625" customWidth="1"/>
    <col min="50" max="51" width="2.5703125" customWidth="1"/>
    <col min="52" max="52" width="4.42578125" customWidth="1"/>
    <col min="53" max="53" width="0.7109375" customWidth="1"/>
    <col min="54" max="55" width="3.140625" customWidth="1"/>
    <col min="56" max="56" width="4.42578125" customWidth="1"/>
    <col min="57" max="57" width="6" customWidth="1"/>
    <col min="58" max="58" width="2.85546875" customWidth="1"/>
    <col min="59" max="59" width="4.28515625" customWidth="1"/>
    <col min="60" max="61" width="2.5703125" customWidth="1"/>
    <col min="62" max="62" width="4.42578125" customWidth="1"/>
  </cols>
  <sheetData>
    <row r="1" spans="1:62" ht="11.65" customHeight="1">
      <c r="A1"/>
      <c r="B1" s="1"/>
      <c r="C1" s="1"/>
      <c r="D1" s="41"/>
      <c r="E1" s="41"/>
      <c r="F1" s="1"/>
      <c r="G1" s="1"/>
      <c r="H1" s="1"/>
      <c r="I1" s="1"/>
      <c r="J1" s="1"/>
      <c r="K1" s="1"/>
      <c r="L1" s="1"/>
      <c r="M1" s="1"/>
      <c r="N1" s="41"/>
      <c r="O1" s="4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42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</row>
    <row r="2" spans="1:62" s="1" customFormat="1" ht="29.85" customHeight="1">
      <c r="A2"/>
      <c r="B2" s="93" t="str">
        <f>Scores!B21</f>
        <v>CSSC TSA Winter 2026/27 IAR Div Z (% Improvement)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</row>
    <row r="3" spans="1:62" s="3" customFormat="1" ht="20.25" customHeight="1">
      <c r="B3" s="94" t="s">
        <v>0</v>
      </c>
      <c r="C3" s="94"/>
      <c r="D3" s="95">
        <f>IF($H$29,"",Scores!$B$22)</f>
        <v>0</v>
      </c>
      <c r="E3" s="95"/>
      <c r="F3" s="43"/>
      <c r="G3" s="43"/>
      <c r="H3" s="43">
        <v>1</v>
      </c>
      <c r="I3" s="96" t="s">
        <v>1</v>
      </c>
      <c r="J3" s="96"/>
      <c r="K3" s="97">
        <f>IF($H$29,"",Scores!$C$22)</f>
        <v>0</v>
      </c>
      <c r="L3" s="97"/>
      <c r="M3" s="44"/>
      <c r="N3" s="95">
        <f>IF($R$29,"",Scores!$B$24)</f>
        <v>0</v>
      </c>
      <c r="O3" s="95"/>
      <c r="P3" s="43"/>
      <c r="Q3" s="43"/>
      <c r="R3" s="43">
        <v>2</v>
      </c>
      <c r="S3" s="96" t="s">
        <v>1</v>
      </c>
      <c r="T3" s="96"/>
      <c r="U3" s="97">
        <f>IF($R$29,"",Scores!$C$24)</f>
        <v>0</v>
      </c>
      <c r="V3" s="97"/>
      <c r="W3" s="44"/>
      <c r="X3" s="95">
        <f>IF($AB$29,"",Scores!$B$26)</f>
        <v>0</v>
      </c>
      <c r="Y3" s="95"/>
      <c r="Z3" s="43"/>
      <c r="AA3" s="43"/>
      <c r="AB3" s="43">
        <v>3</v>
      </c>
      <c r="AC3" s="96" t="s">
        <v>1</v>
      </c>
      <c r="AD3" s="96"/>
      <c r="AE3" s="97">
        <f>IF($AB$29,"",Scores!$C$26)</f>
        <v>0</v>
      </c>
      <c r="AF3" s="97"/>
      <c r="AG3" s="45"/>
      <c r="AH3" s="95">
        <f>IF($AL$29,"",Scores!$B$28)</f>
        <v>0</v>
      </c>
      <c r="AI3" s="95"/>
      <c r="AJ3" s="43"/>
      <c r="AK3" s="43"/>
      <c r="AL3" s="43">
        <v>4</v>
      </c>
      <c r="AM3" s="96" t="s">
        <v>1</v>
      </c>
      <c r="AN3" s="96"/>
      <c r="AO3" s="97">
        <f>IF($AL$29,"",Scores!$C$28)</f>
        <v>0</v>
      </c>
      <c r="AP3" s="97"/>
      <c r="AQ3" s="44"/>
      <c r="AR3" s="98">
        <f>IF($AV$29,"",Scores!$B$30)</f>
        <v>0</v>
      </c>
      <c r="AS3" s="98"/>
      <c r="AT3" s="43"/>
      <c r="AU3" s="43"/>
      <c r="AV3" s="43">
        <v>5</v>
      </c>
      <c r="AW3" s="96" t="s">
        <v>1</v>
      </c>
      <c r="AX3" s="96"/>
      <c r="AY3" s="97">
        <f>IF($AV$29,"",Scores!$C$30)</f>
        <v>0</v>
      </c>
      <c r="AZ3" s="97"/>
      <c r="BA3" s="44"/>
      <c r="BB3" s="95">
        <f>IF($BF$29,"",Scores!$B$32)</f>
        <v>0</v>
      </c>
      <c r="BC3" s="95"/>
      <c r="BD3" s="43"/>
      <c r="BE3" s="43"/>
      <c r="BF3" s="43">
        <v>6</v>
      </c>
      <c r="BG3" s="96" t="s">
        <v>1</v>
      </c>
      <c r="BH3" s="96"/>
      <c r="BI3" s="97">
        <f>IF($BF$29,"",Scores!$C$32)</f>
        <v>0</v>
      </c>
      <c r="BJ3" s="97"/>
    </row>
    <row r="4" spans="1:62" s="1" customFormat="1" ht="28.5" customHeight="1">
      <c r="A4" s="46"/>
      <c r="B4" s="99" t="s">
        <v>2</v>
      </c>
      <c r="C4" s="99"/>
      <c r="D4" s="100">
        <f>Scores!$B$23</f>
        <v>0</v>
      </c>
      <c r="E4" s="100"/>
      <c r="F4" s="100"/>
      <c r="G4" s="100"/>
      <c r="H4" s="100"/>
      <c r="I4" s="100"/>
      <c r="J4" s="100"/>
      <c r="K4" s="100"/>
      <c r="L4" s="100"/>
      <c r="M4" s="47"/>
      <c r="N4" s="100">
        <f>Scores!$B$25</f>
        <v>0</v>
      </c>
      <c r="O4" s="100"/>
      <c r="P4" s="100"/>
      <c r="Q4" s="100"/>
      <c r="R4" s="100"/>
      <c r="S4" s="100"/>
      <c r="T4" s="100"/>
      <c r="U4" s="100"/>
      <c r="V4" s="100"/>
      <c r="W4" s="47"/>
      <c r="X4" s="100">
        <f>Scores!$B$27</f>
        <v>0</v>
      </c>
      <c r="Y4" s="100"/>
      <c r="Z4" s="100"/>
      <c r="AA4" s="100"/>
      <c r="AB4" s="100"/>
      <c r="AC4" s="100"/>
      <c r="AD4" s="100"/>
      <c r="AE4" s="100"/>
      <c r="AF4" s="100"/>
      <c r="AG4" s="48"/>
      <c r="AH4" s="100">
        <f>Scores!$B$29</f>
        <v>0</v>
      </c>
      <c r="AI4" s="100"/>
      <c r="AJ4" s="100"/>
      <c r="AK4" s="100"/>
      <c r="AL4" s="100"/>
      <c r="AM4" s="100"/>
      <c r="AN4" s="100"/>
      <c r="AO4" s="100"/>
      <c r="AP4" s="100"/>
      <c r="AQ4" s="47"/>
      <c r="AR4" s="100">
        <f>Scores!$B$31</f>
        <v>0</v>
      </c>
      <c r="AS4" s="100"/>
      <c r="AT4" s="100"/>
      <c r="AU4" s="100"/>
      <c r="AV4" s="100"/>
      <c r="AW4" s="100"/>
      <c r="AX4" s="100"/>
      <c r="AY4" s="100"/>
      <c r="AZ4" s="100"/>
      <c r="BA4" s="49"/>
      <c r="BB4" s="100">
        <f>Scores!$B$33</f>
        <v>0</v>
      </c>
      <c r="BC4" s="100"/>
      <c r="BD4" s="100"/>
      <c r="BE4" s="100"/>
      <c r="BF4" s="100"/>
      <c r="BG4" s="100"/>
      <c r="BH4" s="100"/>
      <c r="BI4" s="100"/>
      <c r="BJ4" s="100"/>
    </row>
    <row r="5" spans="1:62" s="35" customFormat="1" ht="59.25" customHeight="1">
      <c r="A5" s="50"/>
      <c r="B5" s="51" t="s">
        <v>3</v>
      </c>
      <c r="C5" s="52" t="s">
        <v>4</v>
      </c>
      <c r="D5" s="101" t="s">
        <v>5</v>
      </c>
      <c r="E5" s="101"/>
      <c r="F5" s="53" t="s">
        <v>6</v>
      </c>
      <c r="G5" s="53" t="s">
        <v>7</v>
      </c>
      <c r="H5" s="54" t="s">
        <v>8</v>
      </c>
      <c r="I5" s="55" t="s">
        <v>9</v>
      </c>
      <c r="J5" s="55" t="s">
        <v>10</v>
      </c>
      <c r="K5" s="56" t="s">
        <v>11</v>
      </c>
      <c r="L5" s="57" t="s">
        <v>12</v>
      </c>
      <c r="M5" s="58"/>
      <c r="N5" s="101" t="s">
        <v>5</v>
      </c>
      <c r="O5" s="101"/>
      <c r="P5" s="53" t="s">
        <v>6</v>
      </c>
      <c r="Q5" s="53" t="s">
        <v>7</v>
      </c>
      <c r="R5" s="54" t="s">
        <v>8</v>
      </c>
      <c r="S5" s="55" t="s">
        <v>9</v>
      </c>
      <c r="T5" s="55" t="s">
        <v>13</v>
      </c>
      <c r="U5" s="56" t="s">
        <v>11</v>
      </c>
      <c r="V5" s="57" t="s">
        <v>12</v>
      </c>
      <c r="W5" s="58"/>
      <c r="X5" s="101" t="s">
        <v>5</v>
      </c>
      <c r="Y5" s="101"/>
      <c r="Z5" s="53" t="s">
        <v>6</v>
      </c>
      <c r="AA5" s="53" t="s">
        <v>7</v>
      </c>
      <c r="AB5" s="54" t="s">
        <v>8</v>
      </c>
      <c r="AC5" s="55" t="s">
        <v>9</v>
      </c>
      <c r="AD5" s="55" t="s">
        <v>13</v>
      </c>
      <c r="AE5" s="56" t="s">
        <v>11</v>
      </c>
      <c r="AF5" s="57" t="s">
        <v>12</v>
      </c>
      <c r="AG5" s="59"/>
      <c r="AH5" s="101" t="s">
        <v>5</v>
      </c>
      <c r="AI5" s="101"/>
      <c r="AJ5" s="53" t="s">
        <v>6</v>
      </c>
      <c r="AK5" s="53" t="s">
        <v>7</v>
      </c>
      <c r="AL5" s="54" t="s">
        <v>8</v>
      </c>
      <c r="AM5" s="55" t="s">
        <v>9</v>
      </c>
      <c r="AN5" s="55" t="s">
        <v>10</v>
      </c>
      <c r="AO5" s="56" t="s">
        <v>11</v>
      </c>
      <c r="AP5" s="57" t="s">
        <v>12</v>
      </c>
      <c r="AQ5" s="58"/>
      <c r="AR5" s="101" t="s">
        <v>5</v>
      </c>
      <c r="AS5" s="101"/>
      <c r="AT5" s="53" t="s">
        <v>6</v>
      </c>
      <c r="AU5" s="53" t="s">
        <v>7</v>
      </c>
      <c r="AV5" s="54" t="s">
        <v>8</v>
      </c>
      <c r="AW5" s="55" t="s">
        <v>9</v>
      </c>
      <c r="AX5" s="55" t="s">
        <v>13</v>
      </c>
      <c r="AY5" s="56" t="s">
        <v>11</v>
      </c>
      <c r="AZ5" s="57" t="s">
        <v>12</v>
      </c>
      <c r="BA5" s="60"/>
      <c r="BB5" s="101" t="s">
        <v>5</v>
      </c>
      <c r="BC5" s="101"/>
      <c r="BD5" s="53" t="s">
        <v>6</v>
      </c>
      <c r="BE5" s="53" t="s">
        <v>7</v>
      </c>
      <c r="BF5" s="54" t="s">
        <v>8</v>
      </c>
      <c r="BG5" s="55" t="s">
        <v>9</v>
      </c>
      <c r="BH5" s="55" t="s">
        <v>13</v>
      </c>
      <c r="BI5" s="56" t="s">
        <v>11</v>
      </c>
      <c r="BJ5" s="57" t="s">
        <v>12</v>
      </c>
    </row>
    <row r="6" spans="1:62" ht="12.95" customHeight="1">
      <c r="A6" s="46"/>
      <c r="B6" s="109">
        <f>Scores!$D$18</f>
        <v>46316</v>
      </c>
      <c r="C6" s="110">
        <v>1</v>
      </c>
      <c r="D6" s="61" t="str">
        <f ca="1">IF(OR($H$29,Scores!$H$1&lt;$C$6),"",Scores!$D$22)</f>
        <v/>
      </c>
      <c r="E6" s="62" t="str">
        <f ca="1">IF(OR($H$29,Scores!$H$1&lt;$C$6),"",Scores!$E$22)</f>
        <v/>
      </c>
      <c r="F6" s="111" t="str">
        <f ca="1">IF(D6="","",IF(D6="N","NCR",IF(D6="D","DQ",Scores!$F$22)))</f>
        <v/>
      </c>
      <c r="G6" s="112" t="str">
        <f ca="1">IF($H$29,0,IF(OR(F6="NCR",F6="DQ"),-5000,IF(F6="","",(F6-$K$3)/(200-$K$3)*100)))</f>
        <v/>
      </c>
      <c r="H6" s="113">
        <v>2</v>
      </c>
      <c r="I6" s="114" t="str">
        <f ca="1">IF(OR($H$29,F6=""),"",IF(F6="NCR",0,F6)+IF($C6=1,0,I4))</f>
        <v/>
      </c>
      <c r="J6" s="115" t="str">
        <f ca="1">IF(Scores!$H$1&lt;$C6,"",IF(G6="","",IF(OR(F6="NCR",F6="DQ"),"L",IF(OR(OFFSET($F6,0,(H6-1)*10)="NCR",OFFSET($F6,0,(H6-1)*10)="DQ"),"W",IF(OFFSET($G6,0,(H6-1)*10)="","",IF(G6=OFFSET($G6,0,(H6-1)*10),"D",IF(G6&lt;OFFSET($G6,0,(H6-1)*10),"L","W")))))))</f>
        <v/>
      </c>
      <c r="K6" s="116" t="str">
        <f ca="1">IF(F6="","",IF(J6="D",1,IF(J6="W",2,0)))</f>
        <v/>
      </c>
      <c r="L6" s="117" t="str">
        <f ca="1">IF(K6="","",SUM(K$6:K6))</f>
        <v/>
      </c>
      <c r="M6" s="63"/>
      <c r="N6" s="61" t="str">
        <f ca="1">IF(OR($R$29,Scores!$H$1&lt;$C$6),"",Scores!$D$24)</f>
        <v/>
      </c>
      <c r="O6" s="62" t="str">
        <f ca="1">IF(OR($R$29,Scores!$H$1&lt;$C$6),"",Scores!$E$24)</f>
        <v/>
      </c>
      <c r="P6" s="111" t="str">
        <f ca="1">IF(N6="","",IF(N6="N","NCR",IF(N6="D","DQ",Scores!$F$24)))</f>
        <v/>
      </c>
      <c r="Q6" s="112" t="str">
        <f ca="1">IF($R$29,0,IF(OR(P6="NCR",P6="DQ"),-5000,IF(P6="","",(P6-$U$3)/(200-$U$3)*100)))</f>
        <v/>
      </c>
      <c r="R6" s="113">
        <v>1</v>
      </c>
      <c r="S6" s="114" t="str">
        <f ca="1">IF(OR($H$29,P6=""),"",IF(P6="NCR",0,P6)+IF($C6=1,0,S4))</f>
        <v/>
      </c>
      <c r="T6" s="115" t="str">
        <f ca="1">IF(Scores!$H$1&lt;$C6,"",IF(Q6="","",IF(OR(P6="NCR",P6="DQ"),"L",IF(OR(OFFSET($F6,0,(R6-1)*10)="NCR",OFFSET($F6,0,(R6-1)*10)="DQ"),"W",IF(OFFSET($G6,0,(R6-1)*10)="","",IF(Q6=OFFSET($G6,0,(R6-1)*10),"D",IF(Q6&lt;OFFSET($G6,0,(R6-1)*10),"L","W")))))))</f>
        <v/>
      </c>
      <c r="U6" s="116" t="str">
        <f ca="1">IF(T6="","",IF(T6="D",1,IF(T6="W",2,0)))</f>
        <v/>
      </c>
      <c r="V6" s="117" t="str">
        <f ca="1">IF(U6="","",SUM(U$6:U6))</f>
        <v/>
      </c>
      <c r="W6" s="63"/>
      <c r="X6" s="61" t="str">
        <f ca="1">IF(OR($AB$29,Scores!$H$1&lt;$C$6),"",Scores!$D$26)</f>
        <v/>
      </c>
      <c r="Y6" s="62" t="str">
        <f ca="1">IF(OR($AB$29,Scores!$H$1&lt;$C$6),"",Scores!$E$26)</f>
        <v/>
      </c>
      <c r="Z6" s="118" t="str">
        <f ca="1">IF(X6="","",IF(X6="N","NCR",IF(X6="D","DQ",Scores!$F$26)))</f>
        <v/>
      </c>
      <c r="AA6" s="112" t="str">
        <f ca="1">IF($AB$29,0,IF(OR(Z6="NCR",Z6="DQ"),-5000,IF(Z6="","",(Z6-$AE$3)/(200-$AE$3)*100)))</f>
        <v/>
      </c>
      <c r="AB6" s="113">
        <v>5</v>
      </c>
      <c r="AC6" s="114" t="str">
        <f ca="1">IF(OR($H$29,Z6=""),"",IF(Z6="NCR",0,Z6)+IF($C6=1,0,AC4))</f>
        <v/>
      </c>
      <c r="AD6" s="115" t="str">
        <f ca="1">IF(Scores!$H$1&lt;$C6,"",IF(AA6="","",IF(OR(Z6="NCR",Z6="DQ"),"L",IF(OR(OFFSET($F6,0,(AB6-1)*10)="NCR",OFFSET($F6,0,(AB6-1)*10)="DQ"),"W",IF(OFFSET($G6,0,(AB6-1)*10)="","",IF(AA6=OFFSET($G6,0,(AB6-1)*10),"D",IF(AA6&lt;OFFSET($G6,0,(AB6-1)*10),"L","W")))))))</f>
        <v/>
      </c>
      <c r="AE6" s="116" t="str">
        <f ca="1">IF(AD6="","",IF(AD6="D",1,IF(AD6="W",2,0)))</f>
        <v/>
      </c>
      <c r="AF6" s="117" t="str">
        <f ca="1">IF(AE6="","",SUM(AE$6:AE6))</f>
        <v/>
      </c>
      <c r="AG6" s="64"/>
      <c r="AH6" s="61" t="str">
        <f ca="1">IF(OR($AL$29,Scores!$H$1&lt;$C$6),"",Scores!$D$28)</f>
        <v/>
      </c>
      <c r="AI6" s="62" t="str">
        <f ca="1">IF(OR($AL$29,Scores!$H$1&lt;$C$6),"",Scores!$E$28)</f>
        <v/>
      </c>
      <c r="AJ6" s="111" t="str">
        <f ca="1">IF(AH6="","",IF(AH6="N","NCR",IF(AH6="D","DQ",Scores!$F$28)))</f>
        <v/>
      </c>
      <c r="AK6" s="112" t="str">
        <f ca="1">IF($AL$29,0,IF(OR(AJ6="NCR",AJ6="DQ"),-5000,IF(AJ6="","",(AJ6-$AO$3)/(200-$AO$3)*100)))</f>
        <v/>
      </c>
      <c r="AL6" s="113">
        <v>6</v>
      </c>
      <c r="AM6" s="114" t="str">
        <f ca="1">IF(OR($H$29,AJ6=""),"",IF(AJ6="NCR",0,AJ6)+IF($C6=1,0,AM4))</f>
        <v/>
      </c>
      <c r="AN6" s="115" t="str">
        <f ca="1">IF(Scores!$H$1&lt;$C6,"",IF(AK6="","",IF(OR(AJ6="NCR",AJ6="DQ"),"L",IF(OR(OFFSET($F6,0,(AL6-1)*10)="NCR",OFFSET($F6,0,(AL6-1)*10)="DQ"),"W",IF(OFFSET($G6,0,(AL6-1)*10)="","",IF(AK6=OFFSET($G6,0,(AL6-1)*10),"D",IF(AK6&lt;OFFSET($G6,0,(AL6-1)*10),"L","W")))))))</f>
        <v/>
      </c>
      <c r="AO6" s="116" t="str">
        <f ca="1">IF(AN6="","",IF(AN6="D",1,IF(AN6="W",2,0)))</f>
        <v/>
      </c>
      <c r="AP6" s="117" t="str">
        <f ca="1">IF(AO6="","",SUM(AO$6:AO6))</f>
        <v/>
      </c>
      <c r="AQ6" s="63"/>
      <c r="AR6" s="61" t="str">
        <f ca="1">IF(OR($AV$29,Scores!$H$1&lt;$C$6),"",Scores!$D$30)</f>
        <v/>
      </c>
      <c r="AS6" s="62" t="str">
        <f ca="1">IF(OR($AV$29,Scores!$H$1&lt;$C$6),"",Scores!$E$30)</f>
        <v/>
      </c>
      <c r="AT6" s="111" t="str">
        <f ca="1">IF(AR6="","",IF(AR6="N","NCR",IF(AR6="D","DQ",Scores!$F$30)))</f>
        <v/>
      </c>
      <c r="AU6" s="112" t="str">
        <f ca="1">IF($AV$29,0,IF(OR(AT6="NCR",AT6="DQ"),-5000,IF(AT6="","",(AT6-$AY$3)/(200-$AY$3)*100)))</f>
        <v/>
      </c>
      <c r="AV6" s="113">
        <v>3</v>
      </c>
      <c r="AW6" s="114" t="str">
        <f ca="1">IF(OR($H$29,AT6=""),"",IF(AT6="NCR",0,AT6)+IF($C6=1,0,AW4))</f>
        <v/>
      </c>
      <c r="AX6" s="115" t="str">
        <f ca="1">IF(Scores!$H$1&lt;$C6,"",IF(AU6="","",IF(OR(AT6="NCR",AT6="DQ"),"L",IF(OR(OFFSET($F6,0,(AV6-1)*10)="NCR",OFFSET($F6,0,(AV6-1)*10)="DQ"),"W",IF(OFFSET($G6,0,(AV6-1)*10)="","",IF(AU6=OFFSET($G6,0,(AV6-1)*10),"D",IF(AU6&lt;OFFSET($G6,0,(AV6-1)*10),"L","W")))))))</f>
        <v/>
      </c>
      <c r="AY6" s="116" t="str">
        <f ca="1">IF(AX6="","",IF(AX6="D",1,IF(AX6="W",2,0)))</f>
        <v/>
      </c>
      <c r="AZ6" s="117" t="str">
        <f ca="1">IF(AY6="","",SUM(AY$6:AY6))</f>
        <v/>
      </c>
      <c r="BA6" s="63"/>
      <c r="BB6" s="61" t="str">
        <f ca="1">IF(OR($BF$29,Scores!$H$1&lt;$C$6),"",Scores!$D$32)</f>
        <v/>
      </c>
      <c r="BC6" s="62" t="str">
        <f ca="1">IF(OR($BF$29,Scores!$H$1&lt;$C$6),"",Scores!$E$32)</f>
        <v/>
      </c>
      <c r="BD6" s="111" t="str">
        <f ca="1">IF(BB6="","",IF(BB6="N","NCR",IF(BB6="D","DQ",Scores!$F$32)))</f>
        <v/>
      </c>
      <c r="BE6" s="112" t="str">
        <f ca="1">IF($BF$29,0,IF(OR(BD6="NCR",BD6="DQ"),-5000,IF(BD6="","",(BD6-$BI$3)/(200-$BI$3)*100)))</f>
        <v/>
      </c>
      <c r="BF6" s="113">
        <v>4</v>
      </c>
      <c r="BG6" s="114" t="str">
        <f ca="1">IF(OR($H$29,BD6=""),"",IF(BD6="NCR",0,BD6)+IF($C6=1,0,BG4))</f>
        <v/>
      </c>
      <c r="BH6" s="115" t="str">
        <f ca="1">IF(Scores!$H$1&lt;$C6,"",IF(BE6="","",IF(OR(BD6="NCR",BD6="DQ"),"L",IF(OR(OFFSET($F6,0,(BF6-1)*10)="NCR",OFFSET($F6,0,(BF6-1)*10)="DQ"),"W",IF(OFFSET($G6,0,(BF6-1)*10)="","",IF(BE6=OFFSET($G6,0,(BF6-1)*10),"D",IF(BE6&lt;OFFSET($G6,0,(BF6-1)*10),"L","W")))))))</f>
        <v/>
      </c>
      <c r="BI6" s="116" t="str">
        <f ca="1">IF(BH6="","",IF(BH6="D",1,IF(BH6="W",2,0)))</f>
        <v/>
      </c>
      <c r="BJ6" s="117" t="str">
        <f ca="1">IF(BI6="","",SUM(BI$6:BI6))</f>
        <v/>
      </c>
    </row>
    <row r="7" spans="1:62" ht="12.95" customHeight="1">
      <c r="A7" s="46"/>
      <c r="B7" s="109"/>
      <c r="C7" s="110"/>
      <c r="D7" s="61" t="str">
        <f ca="1">IF(OR($H$29,Scores!$H$1&lt;$C$6),"",Scores!$D$23)</f>
        <v/>
      </c>
      <c r="E7" s="62" t="str">
        <f ca="1">IF(OR($H$29,Scores!$H$1&lt;$C$6),"",Scores!$E$23)</f>
        <v/>
      </c>
      <c r="F7" s="111"/>
      <c r="G7" s="112"/>
      <c r="H7" s="113"/>
      <c r="I7" s="114"/>
      <c r="J7" s="115"/>
      <c r="K7" s="116"/>
      <c r="L7" s="117"/>
      <c r="M7" s="63"/>
      <c r="N7" s="61" t="str">
        <f ca="1">IF(OR($R$29,Scores!$H$1&lt;$C$6),"",Scores!$D$25)</f>
        <v/>
      </c>
      <c r="O7" s="62" t="str">
        <f ca="1">IF(OR($R$29,Scores!$H$1&lt;$C$6),"",Scores!$E$25)</f>
        <v/>
      </c>
      <c r="P7" s="111"/>
      <c r="Q7" s="112"/>
      <c r="R7" s="113"/>
      <c r="S7" s="114"/>
      <c r="T7" s="115"/>
      <c r="U7" s="116"/>
      <c r="V7" s="117"/>
      <c r="W7" s="63"/>
      <c r="X7" s="61" t="str">
        <f ca="1">IF(OR($AB$29,Scores!$H$1&lt;$C$6),"",Scores!$D$27)</f>
        <v/>
      </c>
      <c r="Y7" s="62" t="str">
        <f ca="1">IF(OR($AB$29,Scores!$H$1&lt;$C$6),"",Scores!$E$27)</f>
        <v/>
      </c>
      <c r="Z7" s="118"/>
      <c r="AA7" s="112"/>
      <c r="AB7" s="113"/>
      <c r="AC7" s="114"/>
      <c r="AD7" s="115"/>
      <c r="AE7" s="116"/>
      <c r="AF7" s="117"/>
      <c r="AG7" s="64"/>
      <c r="AH7" s="61" t="str">
        <f ca="1">IF(OR($AL$29,Scores!$H$1&lt;$C$6),"",Scores!$D$29)</f>
        <v/>
      </c>
      <c r="AI7" s="62" t="str">
        <f ca="1">IF(OR($AL$29,Scores!$H$1&lt;$C$6),"",Scores!$E$29)</f>
        <v/>
      </c>
      <c r="AJ7" s="111"/>
      <c r="AK7" s="112"/>
      <c r="AL7" s="113"/>
      <c r="AM7" s="114"/>
      <c r="AN7" s="115"/>
      <c r="AO7" s="116"/>
      <c r="AP7" s="117"/>
      <c r="AQ7" s="63"/>
      <c r="AR7" s="61" t="str">
        <f ca="1">IF(OR($AV$29,Scores!$H$1&lt;$C$6),"",Scores!$D$31)</f>
        <v/>
      </c>
      <c r="AS7" s="62" t="str">
        <f ca="1">IF(OR($AV$29,Scores!$H$1&lt;$C$6),"",Scores!$E$31)</f>
        <v/>
      </c>
      <c r="AT7" s="111"/>
      <c r="AU7" s="112"/>
      <c r="AV7" s="113"/>
      <c r="AW7" s="114"/>
      <c r="AX7" s="115"/>
      <c r="AY7" s="116"/>
      <c r="AZ7" s="117"/>
      <c r="BA7" s="63"/>
      <c r="BB7" s="61" t="str">
        <f ca="1">IF(OR($BF$29,Scores!$H$1&lt;$C$6),"",Scores!$D$33)</f>
        <v/>
      </c>
      <c r="BC7" s="62" t="str">
        <f ca="1">IF(OR($BF$29,Scores!$H$1&lt;$C$6),"",Scores!$E$33)</f>
        <v/>
      </c>
      <c r="BD7" s="111"/>
      <c r="BE7" s="112"/>
      <c r="BF7" s="113"/>
      <c r="BG7" s="114"/>
      <c r="BH7" s="115"/>
      <c r="BI7" s="116"/>
      <c r="BJ7" s="117"/>
    </row>
    <row r="8" spans="1:62" ht="12.95" customHeight="1">
      <c r="A8" s="46"/>
      <c r="B8" s="109">
        <f>Scores!$G$18</f>
        <v>46330</v>
      </c>
      <c r="C8" s="110">
        <v>2</v>
      </c>
      <c r="D8" s="61" t="str">
        <f ca="1">IF(OR($H$29,Scores!$H$1&lt;$C$8),"",Scores!$G$22)</f>
        <v/>
      </c>
      <c r="E8" s="62" t="str">
        <f ca="1">IF(OR($H$29,Scores!$H$1&lt;$C$8),"",Scores!$H$22)</f>
        <v/>
      </c>
      <c r="F8" s="111" t="str">
        <f ca="1">IF(D8="","",IF(D8="N","NCR",IF(D8="D","DQ",Scores!$I$22)))</f>
        <v/>
      </c>
      <c r="G8" s="112" t="str">
        <f ca="1">IF($H$29,0,IF(OR(F8="NCR",F8="DQ"),-5000,IF(F8="","",(F8-$K$3)/(200-$K$3)*100)))</f>
        <v/>
      </c>
      <c r="H8" s="113">
        <v>3</v>
      </c>
      <c r="I8" s="114" t="str">
        <f ca="1">IF(OR($H$29,F8=""),"",IF(F8="NCR",0,F8)+IF($C8=1,0,I6))</f>
        <v/>
      </c>
      <c r="J8" s="115" t="str">
        <f ca="1">IF(Scores!$H$1&lt;$C8,"",IF(G8="","",IF(OR(F8="NCR",F8="DQ"),"L",IF(OR(OFFSET($F8,0,(H8-1)*10)="NCR",OFFSET($F8,0,(H8-1)*10)="DQ"),"W",IF(OFFSET($G8,0,(H8-1)*10)="","",IF(G8=OFFSET($G8,0,(H8-1)*10),"D",IF(G8&lt;OFFSET($G8,0,(H8-1)*10),"L","W")))))))</f>
        <v/>
      </c>
      <c r="K8" s="116" t="str">
        <f ca="1">IF(F8="","",IF(J8="D",1,IF(J8="W",2,0)))</f>
        <v/>
      </c>
      <c r="L8" s="117" t="str">
        <f ca="1">IF(K8="","",SUM(K$6:K8))</f>
        <v/>
      </c>
      <c r="M8" s="63"/>
      <c r="N8" s="61" t="str">
        <f ca="1">IF(OR($R$29,Scores!$H$1&lt;$C$8),"",Scores!$G$24)</f>
        <v/>
      </c>
      <c r="O8" s="62" t="str">
        <f ca="1">IF(OR($R$29,Scores!$H$1&lt;$C$8),"",Scores!$H$24)</f>
        <v/>
      </c>
      <c r="P8" s="111" t="str">
        <f ca="1">IF(N8="","",IF(N8="N","NCR",IF(N8="D","DQ",Scores!$I$24)))</f>
        <v/>
      </c>
      <c r="Q8" s="112" t="str">
        <f ca="1">IF($R$29,0,IF(OR(P8="NCR",P8="DQ"),-5000,IF(P8="","",(P8-$U$3)/(200-$U$3)*100)))</f>
        <v/>
      </c>
      <c r="R8" s="113">
        <v>4</v>
      </c>
      <c r="S8" s="114" t="str">
        <f ca="1">IF(OR($H$29,P8=""),"",IF(P8="NCR",0,P8)+IF($C8=1,0,S6))</f>
        <v/>
      </c>
      <c r="T8" s="115" t="str">
        <f ca="1">IF(Scores!$H$1&lt;$C8,"",IF(Q8="","",IF(OR(P8="NCR",P8="DQ"),"L",IF(OR(OFFSET($F8,0,(R8-1)*10)="NCR",OFFSET($F8,0,(R8-1)*10)="DQ"),"W",IF(OFFSET($G8,0,(R8-1)*10)="","",IF(Q8=OFFSET($G8,0,(R8-1)*10),"D",IF(Q8&lt;OFFSET($G8,0,(R8-1)*10),"L","W")))))))</f>
        <v/>
      </c>
      <c r="U8" s="116" t="str">
        <f ca="1">IF(T8="","",IF(T8="D",1,IF(T8="W",2,0)))</f>
        <v/>
      </c>
      <c r="V8" s="117" t="str">
        <f ca="1">IF(U8="","",SUM(U$6:U8))</f>
        <v/>
      </c>
      <c r="W8" s="63"/>
      <c r="X8" s="61" t="str">
        <f ca="1">IF(OR($AB$29,Scores!$H$1&lt;$C$8),"",Scores!$G$26)</f>
        <v/>
      </c>
      <c r="Y8" s="62" t="str">
        <f ca="1">IF(OR($AB$29,Scores!$H$1&lt;$C$8),"",Scores!$H$26)</f>
        <v/>
      </c>
      <c r="Z8" s="119" t="str">
        <f ca="1">IF(X8="","",IF(X8="N","NCR",IF(X8="D","DQ",Scores!$I$26)))</f>
        <v/>
      </c>
      <c r="AA8" s="112" t="str">
        <f ca="1">IF($AB$29,0,IF(OR(Z8="NCR",Z8="DQ"),-5000,IF(Z8="","",(Z8-$AE$3)/(200-$AE$3)*100)))</f>
        <v/>
      </c>
      <c r="AB8" s="113">
        <v>1</v>
      </c>
      <c r="AC8" s="114" t="str">
        <f ca="1">IF(OR($H$29,Z8=""),"",IF(Z8="NCR",0,Z8)+IF($C8=1,0,AC6))</f>
        <v/>
      </c>
      <c r="AD8" s="115" t="str">
        <f ca="1">IF(Scores!$H$1&lt;$C8,"",IF(AA8="","",IF(OR(Z8="NCR",Z8="DQ"),"L",IF(OR(OFFSET($F8,0,(AB8-1)*10)="NCR",OFFSET($F8,0,(AB8-1)*10)="DQ"),"W",IF(OFFSET($G8,0,(AB8-1)*10)="","",IF(AA8=OFFSET($G8,0,(AB8-1)*10),"D",IF(AA8&lt;OFFSET($G8,0,(AB8-1)*10),"L","W")))))))</f>
        <v/>
      </c>
      <c r="AE8" s="116" t="str">
        <f ca="1">IF(AD8="","",IF(AD8="D",1,IF(AD8="W",2,0)))</f>
        <v/>
      </c>
      <c r="AF8" s="117" t="str">
        <f ca="1">IF(AE8="","",SUM(AE$6:AE8))</f>
        <v/>
      </c>
      <c r="AG8" s="64"/>
      <c r="AH8" s="61" t="str">
        <f ca="1">IF(OR($AL$29,Scores!$H$1&lt;$C$8),"",Scores!$G$28)</f>
        <v/>
      </c>
      <c r="AI8" s="62" t="str">
        <f ca="1">IF(OR($AL$29,Scores!$H$1&lt;$C$8),"",Scores!$H$28)</f>
        <v/>
      </c>
      <c r="AJ8" s="120" t="str">
        <f ca="1">IF(AH8="","",IF(AH8="N","NCR",IF(AH8="D","DQ",Scores!$I$28)))</f>
        <v/>
      </c>
      <c r="AK8" s="112" t="str">
        <f ca="1">IF($AL$29,0,IF(OR(AJ8="NCR",AJ8="DQ"),-5000,IF(AJ8="","",(AJ8-$AO$3)/(200-$AO$3)*100)))</f>
        <v/>
      </c>
      <c r="AL8" s="113">
        <v>2</v>
      </c>
      <c r="AM8" s="114" t="str">
        <f ca="1">IF(OR($H$29,AJ8=""),"",IF(AJ8="NCR",0,AJ8)+IF($C8=1,0,AM6))</f>
        <v/>
      </c>
      <c r="AN8" s="115" t="str">
        <f ca="1">IF(Scores!$H$1&lt;$C8,"",IF(AK8="","",IF(OR(AJ8="NCR",AJ8="DQ"),"L",IF(OR(OFFSET($F8,0,(AL8-1)*10)="NCR",OFFSET($F8,0,(AL8-1)*10)="DQ"),"W",IF(OFFSET($G8,0,(AL8-1)*10)="","",IF(AK8=OFFSET($G8,0,(AL8-1)*10),"D",IF(AK8&lt;OFFSET($G8,0,(AL8-1)*10),"L","W")))))))</f>
        <v/>
      </c>
      <c r="AO8" s="116" t="str">
        <f ca="1">IF(AN8="","",IF(AN8="D",1,IF(AN8="W",2,0)))</f>
        <v/>
      </c>
      <c r="AP8" s="121" t="str">
        <f ca="1">IF(AO8="","",SUM(AO$6:AO8))</f>
        <v/>
      </c>
      <c r="AQ8" s="63"/>
      <c r="AR8" s="61" t="str">
        <f ca="1">IF(OR($AV$29,Scores!$H$1&lt;$C$8),"",Scores!$G$30)</f>
        <v/>
      </c>
      <c r="AS8" s="62" t="str">
        <f ca="1">IF(OR($AV$29,Scores!$H$1&lt;$C$8),"",Scores!$H$30)</f>
        <v/>
      </c>
      <c r="AT8" s="120" t="str">
        <f ca="1">IF(AR8="","",IF(AR8="N","NCR",IF(AR8="D","DQ",Scores!$I$30)))</f>
        <v/>
      </c>
      <c r="AU8" s="112" t="str">
        <f ca="1">IF($AV$29,0,IF(OR(AT8="NCR",AT8="DQ"),-5000,IF(AT8="","",(AT8-$AY$3)/(200-$AY$3)*100)))</f>
        <v/>
      </c>
      <c r="AV8" s="113">
        <v>6</v>
      </c>
      <c r="AW8" s="114" t="str">
        <f ca="1">IF(OR($H$29,AT8=""),"",IF(AT8="NCR",0,AT8)+IF($C8=1,0,AW6))</f>
        <v/>
      </c>
      <c r="AX8" s="115" t="str">
        <f ca="1">IF(Scores!$H$1&lt;$C8,"",IF(AU8="","",IF(OR(AT8="NCR",AT8="DQ"),"L",IF(OR(OFFSET($F8,0,(AV8-1)*10)="NCR",OFFSET($F8,0,(AV8-1)*10)="DQ"),"W",IF(OFFSET($G8,0,(AV8-1)*10)="","",IF(AU8=OFFSET($G8,0,(AV8-1)*10),"D",IF(AU8&lt;OFFSET($G8,0,(AV8-1)*10),"L","W")))))))</f>
        <v/>
      </c>
      <c r="AY8" s="116" t="str">
        <f ca="1">IF(AX8="","",IF(AX8="D",1,IF(AX8="W",2,0)))</f>
        <v/>
      </c>
      <c r="AZ8" s="117" t="str">
        <f ca="1">IF(AY8="","",SUM(AY$6:AY8))</f>
        <v/>
      </c>
      <c r="BA8" s="63"/>
      <c r="BB8" s="61" t="str">
        <f ca="1">IF(OR($BF$29,Scores!$H$1&lt;$C$8),"",Scores!$G$32)</f>
        <v/>
      </c>
      <c r="BC8" s="62" t="str">
        <f ca="1">IF(OR($BF$29,Scores!$H$1&lt;$C$8),"",Scores!$H$32)</f>
        <v/>
      </c>
      <c r="BD8" s="111" t="str">
        <f ca="1">IF(BB8="","",IF(BB8="N","NCR",IF(BB8="D","DQ",Scores!$I$32)))</f>
        <v/>
      </c>
      <c r="BE8" s="112" t="str">
        <f ca="1">IF($BF$29,0,IF(OR(BD8="NCR",BD8="DQ"),-5000,IF(BD8="","",(BD8-$BI$3)/(200-$BI$3)*100)))</f>
        <v/>
      </c>
      <c r="BF8" s="113">
        <v>5</v>
      </c>
      <c r="BG8" s="114" t="str">
        <f ca="1">IF(OR($H$29,BD8=""),"",IF(BD8="NCR",0,BD8)+IF($C8=1,0,BG6))</f>
        <v/>
      </c>
      <c r="BH8" s="115" t="str">
        <f ca="1">IF(Scores!$H$1&lt;$C8,"",IF(BE8="","",IF(OR(BD8="NCR",BD8="DQ"),"L",IF(OR(OFFSET($F8,0,(BF8-1)*10)="NCR",OFFSET($F8,0,(BF8-1)*10)="DQ"),"W",IF(OFFSET($G8,0,(BF8-1)*10)="","",IF(BE8=OFFSET($G8,0,(BF8-1)*10),"D",IF(BE8&lt;OFFSET($G8,0,(BF8-1)*10),"L","W")))))))</f>
        <v/>
      </c>
      <c r="BI8" s="116" t="str">
        <f ca="1">IF(BH8="","",IF(BH8="D",1,IF(BH8="W",2,0)))</f>
        <v/>
      </c>
      <c r="BJ8" s="117" t="str">
        <f ca="1">IF(BI8="","",SUM(BI$6:BI8))</f>
        <v/>
      </c>
    </row>
    <row r="9" spans="1:62" ht="12.95" customHeight="1">
      <c r="A9" s="46"/>
      <c r="B9" s="109"/>
      <c r="C9" s="110"/>
      <c r="D9" s="61" t="str">
        <f ca="1">IF(OR($H$29,Scores!$H$1&lt;$C$8),"",Scores!$G$23)</f>
        <v/>
      </c>
      <c r="E9" s="62" t="str">
        <f ca="1">IF(OR($H$29,Scores!$H$1&lt;$C$8),"",Scores!$H$23)</f>
        <v/>
      </c>
      <c r="F9" s="111"/>
      <c r="G9" s="112"/>
      <c r="H9" s="113"/>
      <c r="I9" s="114"/>
      <c r="J9" s="115"/>
      <c r="K9" s="116"/>
      <c r="L9" s="117"/>
      <c r="M9" s="63"/>
      <c r="N9" s="61" t="str">
        <f ca="1">IF(OR($R$29,Scores!$H$1&lt;$C$8),"",Scores!$G$25)</f>
        <v/>
      </c>
      <c r="O9" s="62" t="str">
        <f ca="1">IF(OR($R$29,Scores!$H$1&lt;$C$8),"",Scores!$H$25)</f>
        <v/>
      </c>
      <c r="P9" s="111"/>
      <c r="Q9" s="112"/>
      <c r="R9" s="113"/>
      <c r="S9" s="114"/>
      <c r="T9" s="115"/>
      <c r="U9" s="116"/>
      <c r="V9" s="117"/>
      <c r="W9" s="63"/>
      <c r="X9" s="61" t="str">
        <f ca="1">IF(OR($AB$29,Scores!$H$1&lt;$C$8),"",Scores!$G$27)</f>
        <v/>
      </c>
      <c r="Y9" s="62" t="str">
        <f ca="1">IF(OR($AB$29,Scores!$H$1&lt;$C$8),"",Scores!$H$27)</f>
        <v/>
      </c>
      <c r="Z9" s="119"/>
      <c r="AA9" s="112"/>
      <c r="AB9" s="113"/>
      <c r="AC9" s="114"/>
      <c r="AD9" s="115"/>
      <c r="AE9" s="116"/>
      <c r="AF9" s="117"/>
      <c r="AG9" s="64"/>
      <c r="AH9" s="61" t="str">
        <f ca="1">IF(OR($AL$29,Scores!$H$1&lt;$C$8),"",Scores!$G$29)</f>
        <v/>
      </c>
      <c r="AI9" s="62" t="str">
        <f ca="1">IF(OR($AL$29,Scores!$H$1&lt;$C$8),"",Scores!$H$29)</f>
        <v/>
      </c>
      <c r="AJ9" s="120"/>
      <c r="AK9" s="112"/>
      <c r="AL9" s="113"/>
      <c r="AM9" s="114"/>
      <c r="AN9" s="115"/>
      <c r="AO9" s="116"/>
      <c r="AP9" s="121"/>
      <c r="AQ9" s="63"/>
      <c r="AR9" s="61" t="str">
        <f ca="1">IF(OR($AV$29,Scores!$H$1&lt;$C$8),"",Scores!$G$31)</f>
        <v/>
      </c>
      <c r="AS9" s="62" t="str">
        <f ca="1">IF(OR($AV$29,Scores!$H$1&lt;$C$8),"",Scores!$H$31)</f>
        <v/>
      </c>
      <c r="AT9" s="120"/>
      <c r="AU9" s="112"/>
      <c r="AV9" s="113"/>
      <c r="AW9" s="114"/>
      <c r="AX9" s="115"/>
      <c r="AY9" s="116"/>
      <c r="AZ9" s="117"/>
      <c r="BA9" s="63"/>
      <c r="BB9" s="61" t="str">
        <f ca="1">IF(OR($BF$29,Scores!$H$1&lt;$C$8),"",Scores!$G$33)</f>
        <v/>
      </c>
      <c r="BC9" s="62" t="str">
        <f ca="1">IF(OR($BF$29,Scores!$H$1&lt;$C$8),"",Scores!$H$33)</f>
        <v/>
      </c>
      <c r="BD9" s="111"/>
      <c r="BE9" s="112"/>
      <c r="BF9" s="113"/>
      <c r="BG9" s="114"/>
      <c r="BH9" s="115"/>
      <c r="BI9" s="116"/>
      <c r="BJ9" s="117"/>
    </row>
    <row r="10" spans="1:62" ht="12.95" customHeight="1">
      <c r="A10" s="46"/>
      <c r="B10" s="109">
        <f>Scores!$J$18</f>
        <v>46344</v>
      </c>
      <c r="C10" s="110">
        <v>3</v>
      </c>
      <c r="D10" s="61" t="str">
        <f ca="1">IF(OR($H$29,Scores!$H$1&lt;$C$10),"",Scores!$J$22)</f>
        <v/>
      </c>
      <c r="E10" s="62" t="str">
        <f ca="1">IF(OR($H$29,Scores!$H$1&lt;$C$10),"",Scores!$K$22)</f>
        <v/>
      </c>
      <c r="F10" s="111" t="str">
        <f ca="1">IF(D10="","",IF(D10="N","NCR",IF(D10="D","DQ",Scores!$L$22)))</f>
        <v/>
      </c>
      <c r="G10" s="112" t="str">
        <f ca="1">IF($H$29,0,IF(OR(F10="NCR",F10="DQ"),-5000,IF(F10="","",(F10-$K$3)/(200-$K$3)*100)))</f>
        <v/>
      </c>
      <c r="H10" s="113">
        <v>4</v>
      </c>
      <c r="I10" s="114" t="str">
        <f ca="1">IF(OR($H$29,F10=""),"",IF(F10="NCR",0,F10)+IF($C10=1,0,I8))</f>
        <v/>
      </c>
      <c r="J10" s="115" t="str">
        <f ca="1">IF(Scores!$H$1&lt;$C10,"",IF(G10="","",IF(OR(F10="NCR",F10="DQ"),"L",IF(OR(OFFSET($F10,0,(H10-1)*10)="NCR",OFFSET($F10,0,(H10-1)*10)="DQ"),"W",IF(OFFSET($G10,0,(H10-1)*10)="","",IF(G10=OFFSET($G10,0,(H10-1)*10),"D",IF(G10&lt;OFFSET($G10,0,(H10-1)*10),"L","W")))))))</f>
        <v/>
      </c>
      <c r="K10" s="116" t="str">
        <f ca="1">IF(F10="","",IF(J10="D",1,IF(J10="W",2,0)))</f>
        <v/>
      </c>
      <c r="L10" s="117" t="str">
        <f ca="1">IF(K10="","",SUM(K$6:K10))</f>
        <v/>
      </c>
      <c r="M10" s="63"/>
      <c r="N10" s="61" t="str">
        <f ca="1">IF(OR($R$29,Scores!$H$1&lt;$C$10),"",Scores!$J$24)</f>
        <v/>
      </c>
      <c r="O10" s="62" t="str">
        <f ca="1">IF(OR($R$29,Scores!$H$1&lt;$C$10),"",Scores!$K$24)</f>
        <v/>
      </c>
      <c r="P10" s="111" t="str">
        <f ca="1">IF(N10="","",IF(N10="N","NCR",IF(N10="D","DQ",Scores!$L$24)))</f>
        <v/>
      </c>
      <c r="Q10" s="112" t="str">
        <f ca="1">IF($R$29,0,IF(OR(P10="NCR",P10="DQ"),-5000,IF(P10="","",(P10-$U$3)/(200-$U$3)*100)))</f>
        <v/>
      </c>
      <c r="R10" s="113">
        <v>5</v>
      </c>
      <c r="S10" s="114" t="str">
        <f ca="1">IF(OR($H$29,P10=""),"",IF(P10="NCR",0,P10)+IF($C10=1,0,S8))</f>
        <v/>
      </c>
      <c r="T10" s="115" t="str">
        <f ca="1">IF(Scores!$H$1&lt;$C10,"",IF(Q10="","",IF(OR(P10="NCR",P10="DQ"),"L",IF(OR(OFFSET($F10,0,(R10-1)*10)="NCR",OFFSET($F10,0,(R10-1)*10)="DQ"),"W",IF(OFFSET($G10,0,(R10-1)*10)="","",IF(Q10=OFFSET($G10,0,(R10-1)*10),"D",IF(Q10&lt;OFFSET($G10,0,(R10-1)*10),"L","W")))))))</f>
        <v/>
      </c>
      <c r="U10" s="116" t="str">
        <f ca="1">IF(T10="","",IF(T10="D",1,IF(T10="W",2,0)))</f>
        <v/>
      </c>
      <c r="V10" s="117" t="str">
        <f ca="1">IF(U10="","",SUM(U$6:U10))</f>
        <v/>
      </c>
      <c r="W10" s="63"/>
      <c r="X10" s="61" t="str">
        <f ca="1">IF(OR($AB$29,Scores!$H$1&lt;$C$10),"",Scores!$J$26)</f>
        <v/>
      </c>
      <c r="Y10" s="62" t="str">
        <f ca="1">IF(OR($AB$29,Scores!$H$1&lt;$C$10),"",Scores!$K$26)</f>
        <v/>
      </c>
      <c r="Z10" s="119" t="str">
        <f ca="1">IF(X10="","",IF(X10="N","NCR",IF(X10="D","DQ",Scores!$L$26)))</f>
        <v/>
      </c>
      <c r="AA10" s="112" t="str">
        <f ca="1">IF($AB$29,0,IF(OR(Z10="NCR",Z10="DQ"),-5000,IF(Z10="","",(Z10-$AE$3)/(200-$AE$3)*100)))</f>
        <v/>
      </c>
      <c r="AB10" s="113">
        <v>6</v>
      </c>
      <c r="AC10" s="114" t="str">
        <f ca="1">IF(OR($H$29,Z10=""),"",IF(Z10="NCR",0,Z10)+IF($C10=1,0,AC8))</f>
        <v/>
      </c>
      <c r="AD10" s="115" t="str">
        <f ca="1">IF(Scores!$H$1&lt;$C10,"",IF(AA10="","",IF(OR(Z10="NCR",Z10="DQ"),"L",IF(OR(OFFSET($F10,0,(AB10-1)*10)="NCR",OFFSET($F10,0,(AB10-1)*10)="DQ"),"W",IF(OFFSET($G10,0,(AB10-1)*10)="","",IF(AA10=OFFSET($G10,0,(AB10-1)*10),"D",IF(AA10&lt;OFFSET($G10,0,(AB10-1)*10),"L","W")))))))</f>
        <v/>
      </c>
      <c r="AE10" s="116" t="str">
        <f ca="1">IF(AD10="","",IF(AD10="D",1,IF(AD10="W",2,0)))</f>
        <v/>
      </c>
      <c r="AF10" s="117" t="str">
        <f ca="1">IF(AE10="","",SUM(AE$6:AE10))</f>
        <v/>
      </c>
      <c r="AG10" s="64"/>
      <c r="AH10" s="61" t="str">
        <f ca="1">IF(OR($AL$29,Scores!$H$1&lt;$C$10),"",Scores!$J$28)</f>
        <v/>
      </c>
      <c r="AI10" s="62" t="str">
        <f ca="1">IF(OR($AL$29,Scores!$H$1&lt;$C$10),"",Scores!$K$28)</f>
        <v/>
      </c>
      <c r="AJ10" s="120" t="str">
        <f ca="1">IF(AH10="","",IF(AH10="N","NCR",IF(AH10="D","DQ",Scores!$L$28)))</f>
        <v/>
      </c>
      <c r="AK10" s="112" t="str">
        <f ca="1">IF($AL$29,0,IF(OR(AJ10="NCR",AJ10="DQ"),-5000,IF(AJ10="","",(AJ10-$AO$3)/(200-$AO$3)*100)))</f>
        <v/>
      </c>
      <c r="AL10" s="113">
        <v>1</v>
      </c>
      <c r="AM10" s="114" t="str">
        <f ca="1">IF(OR($H$29,AJ10=""),"",IF(AJ10="NCR",0,AJ10)+IF($C10=1,0,AM8))</f>
        <v/>
      </c>
      <c r="AN10" s="115" t="str">
        <f ca="1">IF(Scores!$H$1&lt;$C10,"",IF(AK10="","",IF(OR(AJ10="NCR",AJ10="DQ"),"L",IF(OR(OFFSET($F10,0,(AL10-1)*10)="NCR",OFFSET($F10,0,(AL10-1)*10)="DQ"),"W",IF(OFFSET($G10,0,(AL10-1)*10)="","",IF(AK10=OFFSET($G10,0,(AL10-1)*10),"D",IF(AK10&lt;OFFSET($G10,0,(AL10-1)*10),"L","W")))))))</f>
        <v/>
      </c>
      <c r="AO10" s="116" t="str">
        <f ca="1">IF(AN10="","",IF(AN10="D",1,IF(AN10="W",2,0)))</f>
        <v/>
      </c>
      <c r="AP10" s="121" t="str">
        <f ca="1">IF(AO10="","",SUM(AO$6:AO10))</f>
        <v/>
      </c>
      <c r="AQ10" s="63"/>
      <c r="AR10" s="61" t="str">
        <f ca="1">IF(OR($AV$29,Scores!$H$1&lt;$C$10),"",Scores!$J$30)</f>
        <v/>
      </c>
      <c r="AS10" s="62" t="str">
        <f ca="1">IF(OR($AV$29,Scores!$H$1&lt;$C$10),"",Scores!$K$30)</f>
        <v/>
      </c>
      <c r="AT10" s="120" t="str">
        <f ca="1">IF(AR10="","",IF(AR10="N","NCR",IF(AR10="D","DQ",Scores!$L$30)))</f>
        <v/>
      </c>
      <c r="AU10" s="112" t="str">
        <f ca="1">IF($AV$29,0,IF(OR(AT10="NCR",AT10="DQ"),-5000,IF(AT10="","",(AT10-$AY$3)/(200-$AY$3)*100)))</f>
        <v/>
      </c>
      <c r="AV10" s="113">
        <v>2</v>
      </c>
      <c r="AW10" s="114" t="str">
        <f ca="1">IF(OR($H$29,AT10=""),"",IF(AT10="NCR",0,AT10)+IF($C10=1,0,AW8))</f>
        <v/>
      </c>
      <c r="AX10" s="115" t="str">
        <f ca="1">IF(Scores!$H$1&lt;$C10,"",IF(AU10="","",IF(OR(AT10="NCR",AT10="DQ"),"L",IF(OR(OFFSET($F10,0,(AV10-1)*10)="NCR",OFFSET($F10,0,(AV10-1)*10)="DQ"),"W",IF(OFFSET($G10,0,(AV10-1)*10)="","",IF(AU10=OFFSET($G10,0,(AV10-1)*10),"D",IF(AU10&lt;OFFSET($G10,0,(AV10-1)*10),"L","W")))))))</f>
        <v/>
      </c>
      <c r="AY10" s="116" t="str">
        <f ca="1">IF(AX10="","",IF(AX10="D",1,IF(AX10="W",2,0)))</f>
        <v/>
      </c>
      <c r="AZ10" s="117" t="str">
        <f ca="1">IF(AY10="","",SUM(AY$6:AY10))</f>
        <v/>
      </c>
      <c r="BA10" s="63"/>
      <c r="BB10" s="61" t="str">
        <f ca="1">IF(OR($BF$29,Scores!$H$1&lt;$C$10),"",Scores!$J$32)</f>
        <v/>
      </c>
      <c r="BC10" s="62" t="str">
        <f ca="1">IF(OR($BF$29,Scores!$H$1&lt;$C$10),"",Scores!$K$32)</f>
        <v/>
      </c>
      <c r="BD10" s="111" t="str">
        <f ca="1">IF(BB10="","",IF(BB10="N","NCR",IF(BB10="D","DQ",Scores!$L$32)))</f>
        <v/>
      </c>
      <c r="BE10" s="112" t="str">
        <f ca="1">IF($BF$29,0,IF(OR(BD10="NCR",BD10="DQ"),-5000,IF(BD10="","",(BD10-$BI$3)/(200-$BI$3)*100)))</f>
        <v/>
      </c>
      <c r="BF10" s="113">
        <v>3</v>
      </c>
      <c r="BG10" s="114" t="str">
        <f ca="1">IF(OR($H$29,BD10=""),"",IF(BD10="NCR",0,BD10)+IF($C10=1,0,BG8))</f>
        <v/>
      </c>
      <c r="BH10" s="115" t="str">
        <f ca="1">IF(Scores!$H$1&lt;$C10,"",IF(BE10="","",IF(OR(BD10="NCR",BD10="DQ"),"L",IF(OR(OFFSET($F10,0,(BF10-1)*10)="NCR",OFFSET($F10,0,(BF10-1)*10)="DQ"),"W",IF(OFFSET($G10,0,(BF10-1)*10)="","",IF(BE10=OFFSET($G10,0,(BF10-1)*10),"D",IF(BE10&lt;OFFSET($G10,0,(BF10-1)*10),"L","W")))))))</f>
        <v/>
      </c>
      <c r="BI10" s="116" t="str">
        <f ca="1">IF(BH10="","",IF(BH10="D",1,IF(BH10="W",2,0)))</f>
        <v/>
      </c>
      <c r="BJ10" s="117" t="str">
        <f ca="1">IF(BI10="","",SUM(BI$6:BI10))</f>
        <v/>
      </c>
    </row>
    <row r="11" spans="1:62" ht="12.95" customHeight="1">
      <c r="A11" s="46"/>
      <c r="B11" s="109"/>
      <c r="C11" s="110"/>
      <c r="D11" s="61" t="str">
        <f ca="1">IF(OR($H$29,Scores!$H$1&lt;$C$10),"",Scores!$J$23)</f>
        <v/>
      </c>
      <c r="E11" s="62" t="str">
        <f ca="1">IF(OR($H$29,Scores!$H$1&lt;$C$10),"",Scores!$K$23)</f>
        <v/>
      </c>
      <c r="F11" s="111"/>
      <c r="G11" s="112"/>
      <c r="H11" s="113"/>
      <c r="I11" s="114"/>
      <c r="J11" s="115"/>
      <c r="K11" s="116"/>
      <c r="L11" s="117"/>
      <c r="M11" s="63"/>
      <c r="N11" s="61" t="str">
        <f ca="1">IF(OR($R$29,Scores!$H$1&lt;$C$10),"",Scores!$J$25)</f>
        <v/>
      </c>
      <c r="O11" s="62" t="str">
        <f ca="1">IF(OR($R$29,Scores!$H$1&lt;$C$10),"",Scores!$K$25)</f>
        <v/>
      </c>
      <c r="P11" s="111"/>
      <c r="Q11" s="112"/>
      <c r="R11" s="113"/>
      <c r="S11" s="114"/>
      <c r="T11" s="115"/>
      <c r="U11" s="116"/>
      <c r="V11" s="117"/>
      <c r="W11" s="63"/>
      <c r="X11" s="61" t="str">
        <f ca="1">IF(OR($AB$29,Scores!$H$1&lt;$C$10),"",Scores!$J$27)</f>
        <v/>
      </c>
      <c r="Y11" s="62" t="str">
        <f ca="1">IF(OR($AB$29,Scores!$H$1&lt;$C$10),"",Scores!$K$27)</f>
        <v/>
      </c>
      <c r="Z11" s="119"/>
      <c r="AA11" s="112"/>
      <c r="AB11" s="113"/>
      <c r="AC11" s="114"/>
      <c r="AD11" s="115"/>
      <c r="AE11" s="116"/>
      <c r="AF11" s="117"/>
      <c r="AG11" s="64"/>
      <c r="AH11" s="61" t="str">
        <f ca="1">IF(OR($AL$29,Scores!$H$1&lt;$C$10),"",Scores!$J$29)</f>
        <v/>
      </c>
      <c r="AI11" s="62" t="str">
        <f ca="1">IF(OR($AL$29,Scores!$H$1&lt;$C$10),"",Scores!$K$29)</f>
        <v/>
      </c>
      <c r="AJ11" s="120"/>
      <c r="AK11" s="112"/>
      <c r="AL11" s="113"/>
      <c r="AM11" s="114"/>
      <c r="AN11" s="115"/>
      <c r="AO11" s="116"/>
      <c r="AP11" s="121"/>
      <c r="AQ11" s="63"/>
      <c r="AR11" s="61" t="str">
        <f ca="1">IF(OR($AV$29,Scores!$H$1&lt;$C$10),"",Scores!$J$31)</f>
        <v/>
      </c>
      <c r="AS11" s="62" t="str">
        <f ca="1">IF(OR($AV$29,Scores!$H$1&lt;$C$10),"",Scores!$K$31)</f>
        <v/>
      </c>
      <c r="AT11" s="120"/>
      <c r="AU11" s="112"/>
      <c r="AV11" s="113"/>
      <c r="AW11" s="114"/>
      <c r="AX11" s="115"/>
      <c r="AY11" s="116"/>
      <c r="AZ11" s="117"/>
      <c r="BA11" s="63"/>
      <c r="BB11" s="61" t="str">
        <f ca="1">IF(OR($BF$29,Scores!$H$1&lt;$C$10),"",Scores!$J$33)</f>
        <v/>
      </c>
      <c r="BC11" s="62" t="str">
        <f ca="1">IF(OR($BF$29,Scores!$H$1&lt;$C$10),"",Scores!$K$33)</f>
        <v/>
      </c>
      <c r="BD11" s="111"/>
      <c r="BE11" s="112"/>
      <c r="BF11" s="113"/>
      <c r="BG11" s="114"/>
      <c r="BH11" s="115"/>
      <c r="BI11" s="116"/>
      <c r="BJ11" s="117"/>
    </row>
    <row r="12" spans="1:62" ht="12.95" customHeight="1">
      <c r="A12" s="46"/>
      <c r="B12" s="109">
        <f>Scores!$M$18</f>
        <v>46358</v>
      </c>
      <c r="C12" s="110">
        <v>4</v>
      </c>
      <c r="D12" s="61" t="str">
        <f ca="1">IF(OR($H$29,Scores!$H$1&lt;$C$12),"",Scores!$M$22)</f>
        <v/>
      </c>
      <c r="E12" s="62" t="str">
        <f ca="1">IF(OR($H$29,Scores!$H$1&lt;$C$12),"",Scores!$N$22)</f>
        <v/>
      </c>
      <c r="F12" s="111" t="str">
        <f ca="1">IF(D12="","",IF(D12="N","NCR",IF(D12="D","DQ",Scores!$O$22)))</f>
        <v/>
      </c>
      <c r="G12" s="112" t="str">
        <f ca="1">IF($H$29,0,IF(OR(F12="NCR",F12="DQ"),-5000,IF(F12="","",(F12-$K$3)/(200-$K$3)*100)))</f>
        <v/>
      </c>
      <c r="H12" s="113">
        <v>5</v>
      </c>
      <c r="I12" s="114" t="str">
        <f ca="1">IF(OR($H$29,F12=""),"",IF(F12="NCR",0,F12)+IF($C12=1,0,I10))</f>
        <v/>
      </c>
      <c r="J12" s="115" t="str">
        <f ca="1">IF(Scores!$H$1&lt;$C12,"",IF(G12="","",IF(OR(F12="NCR",F12="DQ"),"L",IF(OR(OFFSET($F12,0,(H12-1)*10)="NCR",OFFSET($F12,0,(H12-1)*10)="DQ"),"W",IF(OFFSET($G12,0,(H12-1)*10)="","",IF(G12=OFFSET($G12,0,(H12-1)*10),"D",IF(G12&lt;OFFSET($G12,0,(H12-1)*10),"L","W")))))))</f>
        <v/>
      </c>
      <c r="K12" s="116" t="str">
        <f ca="1">IF(F12="","",IF(J12="D",1,IF(J12="W",2,0)))</f>
        <v/>
      </c>
      <c r="L12" s="117" t="str">
        <f ca="1">IF(K12="","",SUM(K$6:K12))</f>
        <v/>
      </c>
      <c r="M12" s="63"/>
      <c r="N12" s="61" t="str">
        <f ca="1">IF(OR($R$29,Scores!$H$1&lt;$C$12),"",Scores!$M$24)</f>
        <v/>
      </c>
      <c r="O12" s="62" t="str">
        <f ca="1">IF(OR($R$29,Scores!$H$1&lt;$C$12),"",Scores!$N$24)</f>
        <v/>
      </c>
      <c r="P12" s="111" t="str">
        <f ca="1">IF(N12="","",IF(N12="N","NCR",IF(N12="D","DQ",Scores!$O$24)))</f>
        <v/>
      </c>
      <c r="Q12" s="112" t="str">
        <f ca="1">IF($R$29,0,IF(OR(P12="NCR",P12="DQ"),-5000,IF(P12="","",(P12-$U$3)/(200-$U$3)*100)))</f>
        <v/>
      </c>
      <c r="R12" s="113">
        <v>6</v>
      </c>
      <c r="S12" s="114" t="str">
        <f ca="1">IF(OR($H$29,P12=""),"",IF(P12="NCR",0,P12)+IF($C12=1,0,S10))</f>
        <v/>
      </c>
      <c r="T12" s="115" t="str">
        <f ca="1">IF(Scores!$H$1&lt;$C12,"",IF(Q12="","",IF(OR(P12="NCR",P12="DQ"),"L",IF(OR(OFFSET($F12,0,(R12-1)*10)="NCR",OFFSET($F12,0,(R12-1)*10)="DQ"),"W",IF(OFFSET($G12,0,(R12-1)*10)="","",IF(Q12=OFFSET($G12,0,(R12-1)*10),"D",IF(Q12&lt;OFFSET($G12,0,(R12-1)*10),"L","W")))))))</f>
        <v/>
      </c>
      <c r="U12" s="116" t="str">
        <f ca="1">IF(T12="","",IF(T12="D",1,IF(T12="W",2,0)))</f>
        <v/>
      </c>
      <c r="V12" s="117" t="str">
        <f ca="1">IF(U12="","",SUM(U$6:U12))</f>
        <v/>
      </c>
      <c r="W12" s="63"/>
      <c r="X12" s="61" t="str">
        <f ca="1">IF(OR($AB$29,Scores!$H$1&lt;$C$12),"",Scores!$M$26)</f>
        <v/>
      </c>
      <c r="Y12" s="62" t="str">
        <f ca="1">IF(OR($AB$29,Scores!$H$1&lt;$C$12),"",Scores!$N$26)</f>
        <v/>
      </c>
      <c r="Z12" s="119" t="str">
        <f ca="1">IF(X12="","",IF(X12="N","NCR",IF(X12="D","DQ",Scores!$O$26)))</f>
        <v/>
      </c>
      <c r="AA12" s="112" t="str">
        <f ca="1">IF($AB$29,0,IF(OR(Z12="NCR",Z12="DQ"),-5000,IF(Z12="","",(Z12-$AE$3)/(200-$AE$3)*100)))</f>
        <v/>
      </c>
      <c r="AB12" s="113">
        <v>4</v>
      </c>
      <c r="AC12" s="114" t="str">
        <f ca="1">IF(OR($H$29,Z12=""),"",IF(Z12="NCR",0,Z12)+IF($C12=1,0,AC10))</f>
        <v/>
      </c>
      <c r="AD12" s="115" t="str">
        <f ca="1">IF(Scores!$H$1&lt;$C12,"",IF(AA12="","",IF(OR(Z12="NCR",Z12="DQ"),"L",IF(OR(OFFSET($F12,0,(AB12-1)*10)="NCR",OFFSET($F12,0,(AB12-1)*10)="DQ"),"W",IF(OFFSET($G12,0,(AB12-1)*10)="","",IF(AA12=OFFSET($G12,0,(AB12-1)*10),"D",IF(AA12&lt;OFFSET($G12,0,(AB12-1)*10),"L","W")))))))</f>
        <v/>
      </c>
      <c r="AE12" s="116" t="str">
        <f ca="1">IF(AD12="","",IF(AD12="D",1,IF(AD12="W",2,0)))</f>
        <v/>
      </c>
      <c r="AF12" s="117" t="str">
        <f ca="1">IF(AE12="","",SUM(AE$6:AE12))</f>
        <v/>
      </c>
      <c r="AG12" s="64"/>
      <c r="AH12" s="61" t="str">
        <f ca="1">IF(OR($AL$29,Scores!$H$1&lt;$C$12),"",Scores!$M$28)</f>
        <v/>
      </c>
      <c r="AI12" s="62" t="str">
        <f ca="1">IF(OR($AL$29,Scores!$H$1&lt;$C$12),"",Scores!$N$28)</f>
        <v/>
      </c>
      <c r="AJ12" s="120" t="str">
        <f ca="1">IF(AH12="","",IF(AH12="N","NCR",IF(AH12="D","DQ",Scores!$O$28)))</f>
        <v/>
      </c>
      <c r="AK12" s="112" t="str">
        <f ca="1">IF($AL$29,0,IF(OR(AJ12="NCR",AJ12="DQ"),-5000,IF(AJ12="","",(AJ12-$AO$3)/(200-$AO$3)*100)))</f>
        <v/>
      </c>
      <c r="AL12" s="113">
        <v>3</v>
      </c>
      <c r="AM12" s="114" t="str">
        <f ca="1">IF(OR($H$29,AJ12=""),"",IF(AJ12="NCR",0,AJ12)+IF($C12=1,0,AM10))</f>
        <v/>
      </c>
      <c r="AN12" s="115" t="str">
        <f ca="1">IF(Scores!$H$1&lt;$C12,"",IF(AK12="","",IF(OR(AJ12="NCR",AJ12="DQ"),"L",IF(OR(OFFSET($F12,0,(AL12-1)*10)="NCR",OFFSET($F12,0,(AL12-1)*10)="DQ"),"W",IF(OFFSET($G12,0,(AL12-1)*10)="","",IF(AK12=OFFSET($G12,0,(AL12-1)*10),"D",IF(AK12&lt;OFFSET($G12,0,(AL12-1)*10),"L","W")))))))</f>
        <v/>
      </c>
      <c r="AO12" s="116" t="str">
        <f ca="1">IF(AN12="","",IF(AN12="D",1,IF(AN12="W",2,0)))</f>
        <v/>
      </c>
      <c r="AP12" s="121" t="str">
        <f ca="1">IF(AO12="","",SUM(AO$6:AO12))</f>
        <v/>
      </c>
      <c r="AQ12" s="63"/>
      <c r="AR12" s="61" t="str">
        <f ca="1">IF(OR($AV$29,Scores!$H$1&lt;$C$12),"",Scores!$M$30)</f>
        <v/>
      </c>
      <c r="AS12" s="62" t="str">
        <f ca="1">IF(OR($AV$29,Scores!$H$1&lt;$C$12),"",Scores!$N$30)</f>
        <v/>
      </c>
      <c r="AT12" s="120" t="str">
        <f ca="1">IF(AR12="","",IF(AR12="N","NCR",IF(AR12="D","DQ",Scores!$O$30)))</f>
        <v/>
      </c>
      <c r="AU12" s="112" t="str">
        <f ca="1">IF($AV$29,0,IF(OR(AT12="NCR",AT12="DQ"),-5000,IF(AT12="","",(AT12-$AY$3)/(200-$AY$3)*100)))</f>
        <v/>
      </c>
      <c r="AV12" s="113">
        <v>1</v>
      </c>
      <c r="AW12" s="114" t="str">
        <f ca="1">IF(OR($H$29,AT12=""),"",IF(AT12="NCR",0,AT12)+IF($C12=1,0,AW10))</f>
        <v/>
      </c>
      <c r="AX12" s="115" t="str">
        <f ca="1">IF(Scores!$H$1&lt;$C12,"",IF(AU12="","",IF(OR(AT12="NCR",AT12="DQ"),"L",IF(OR(OFFSET($F12,0,(AV12-1)*10)="NCR",OFFSET($F12,0,(AV12-1)*10)="DQ"),"W",IF(OFFSET($G12,0,(AV12-1)*10)="","",IF(AU12=OFFSET($G12,0,(AV12-1)*10),"D",IF(AU12&lt;OFFSET($G12,0,(AV12-1)*10),"L","W")))))))</f>
        <v/>
      </c>
      <c r="AY12" s="116" t="str">
        <f ca="1">IF(AX12="","",IF(AX12="D",1,IF(AX12="W",2,0)))</f>
        <v/>
      </c>
      <c r="AZ12" s="117" t="str">
        <f ca="1">IF(AY12="","",SUM(AY$6:AY12))</f>
        <v/>
      </c>
      <c r="BA12" s="63"/>
      <c r="BB12" s="61" t="str">
        <f ca="1">IF(OR($BF$29,Scores!$H$1&lt;$C$12),"",Scores!$M$32)</f>
        <v/>
      </c>
      <c r="BC12" s="62" t="str">
        <f ca="1">IF(OR($BF$29,Scores!$H$1&lt;$C$12),"",Scores!$N$32)</f>
        <v/>
      </c>
      <c r="BD12" s="111" t="str">
        <f ca="1">IF(BB12="","",IF(BB12="N","NCR",IF(BB12="D","DQ",Scores!$O$32)))</f>
        <v/>
      </c>
      <c r="BE12" s="112" t="str">
        <f ca="1">IF($BF$29,0,IF(OR(BD12="NCR",BD12="DQ"),-5000,IF(BD12="","",(BD12-$BI$3)/(200-$BI$3)*100)))</f>
        <v/>
      </c>
      <c r="BF12" s="113">
        <v>2</v>
      </c>
      <c r="BG12" s="114" t="str">
        <f ca="1">IF(OR($H$29,BD12=""),"",IF(BD12="NCR",0,BD12)+IF($C12=1,0,BG10))</f>
        <v/>
      </c>
      <c r="BH12" s="115" t="str">
        <f ca="1">IF(Scores!$H$1&lt;$C12,"",IF(BE12="","",IF(OR(BD12="NCR",BD12="DQ"),"L",IF(OR(OFFSET($F12,0,(BF12-1)*10)="NCR",OFFSET($F12,0,(BF12-1)*10)="DQ"),"W",IF(OFFSET($G12,0,(BF12-1)*10)="","",IF(BE12=OFFSET($G12,0,(BF12-1)*10),"D",IF(BE12&lt;OFFSET($G12,0,(BF12-1)*10),"L","W")))))))</f>
        <v/>
      </c>
      <c r="BI12" s="116" t="str">
        <f ca="1">IF(BH12="","",IF(BH12="D",1,IF(BH12="W",2,0)))</f>
        <v/>
      </c>
      <c r="BJ12" s="117" t="str">
        <f ca="1">IF(BI12="","",SUM(BI$6:BI12))</f>
        <v/>
      </c>
    </row>
    <row r="13" spans="1:62" ht="12.95" customHeight="1">
      <c r="A13" s="46"/>
      <c r="B13" s="109"/>
      <c r="C13" s="110"/>
      <c r="D13" s="61" t="str">
        <f ca="1">IF(OR($H$29,Scores!$H$1&lt;$C$12),"",Scores!$M$23)</f>
        <v/>
      </c>
      <c r="E13" s="62" t="str">
        <f ca="1">IF(OR($H$29,Scores!$H$1&lt;$C$12),"",Scores!$N$23)</f>
        <v/>
      </c>
      <c r="F13" s="111"/>
      <c r="G13" s="112"/>
      <c r="H13" s="113"/>
      <c r="I13" s="114"/>
      <c r="J13" s="115"/>
      <c r="K13" s="116"/>
      <c r="L13" s="117"/>
      <c r="M13" s="63"/>
      <c r="N13" s="61" t="str">
        <f ca="1">IF(OR($R$29,Scores!$H$1&lt;$C$12),"",Scores!$M$25)</f>
        <v/>
      </c>
      <c r="O13" s="62" t="str">
        <f ca="1">IF(OR($R$29,Scores!$H$1&lt;$C$12),"",Scores!$N$25)</f>
        <v/>
      </c>
      <c r="P13" s="111"/>
      <c r="Q13" s="112"/>
      <c r="R13" s="113"/>
      <c r="S13" s="114"/>
      <c r="T13" s="115"/>
      <c r="U13" s="116"/>
      <c r="V13" s="117"/>
      <c r="W13" s="63"/>
      <c r="X13" s="61" t="str">
        <f ca="1">IF(OR($AB$29,Scores!$H$1&lt;$C$12),"",Scores!$M$27)</f>
        <v/>
      </c>
      <c r="Y13" s="62" t="str">
        <f ca="1">IF(OR($AB$29,Scores!$H$1&lt;$C$12),"",Scores!$N$27)</f>
        <v/>
      </c>
      <c r="Z13" s="119"/>
      <c r="AA13" s="112"/>
      <c r="AB13" s="113"/>
      <c r="AC13" s="114"/>
      <c r="AD13" s="115"/>
      <c r="AE13" s="116"/>
      <c r="AF13" s="117"/>
      <c r="AG13" s="64"/>
      <c r="AH13" s="61" t="str">
        <f ca="1">IF(OR($AL$29,Scores!$H$1&lt;$C$12),"",Scores!$M$29)</f>
        <v/>
      </c>
      <c r="AI13" s="62" t="str">
        <f ca="1">IF(OR($AL$29,Scores!$H$1&lt;$C$12),"",Scores!$N$29)</f>
        <v/>
      </c>
      <c r="AJ13" s="120"/>
      <c r="AK13" s="112"/>
      <c r="AL13" s="113"/>
      <c r="AM13" s="114"/>
      <c r="AN13" s="115"/>
      <c r="AO13" s="116"/>
      <c r="AP13" s="121"/>
      <c r="AQ13" s="63"/>
      <c r="AR13" s="61" t="str">
        <f ca="1">IF(OR($AV$29,Scores!$H$1&lt;$C$12),"",Scores!$M$31)</f>
        <v/>
      </c>
      <c r="AS13" s="62" t="str">
        <f ca="1">IF(OR($AV$29,Scores!$H$1&lt;$C$12),"",Scores!$N$31)</f>
        <v/>
      </c>
      <c r="AT13" s="120"/>
      <c r="AU13" s="112"/>
      <c r="AV13" s="113"/>
      <c r="AW13" s="114"/>
      <c r="AX13" s="115"/>
      <c r="AY13" s="116"/>
      <c r="AZ13" s="117"/>
      <c r="BA13" s="63"/>
      <c r="BB13" s="61" t="str">
        <f ca="1">IF(OR($BF$29,Scores!$H$1&lt;$C$12),"",Scores!$M$33)</f>
        <v/>
      </c>
      <c r="BC13" s="62" t="str">
        <f ca="1">IF(OR($BF$29,Scores!$H$1&lt;$C$12),"",Scores!$N$33)</f>
        <v/>
      </c>
      <c r="BD13" s="111"/>
      <c r="BE13" s="112"/>
      <c r="BF13" s="113"/>
      <c r="BG13" s="114"/>
      <c r="BH13" s="115"/>
      <c r="BI13" s="116"/>
      <c r="BJ13" s="117"/>
    </row>
    <row r="14" spans="1:62" ht="12.95" customHeight="1">
      <c r="A14" s="46"/>
      <c r="B14" s="109">
        <f>Scores!$P$18</f>
        <v>46372</v>
      </c>
      <c r="C14" s="110">
        <v>5</v>
      </c>
      <c r="D14" s="61" t="str">
        <f ca="1">IF(OR($H$29,Scores!$H$1&lt;$C$14),"",Scores!$P$22)</f>
        <v/>
      </c>
      <c r="E14" s="62" t="str">
        <f ca="1">IF(OR($H$29,Scores!$H$1&lt;$C$14),"",Scores!$Q$22)</f>
        <v/>
      </c>
      <c r="F14" s="111" t="str">
        <f ca="1">IF(D14="","",IF(D14="N","NCR",IF(D14="D","DQ",Scores!$R$22)))</f>
        <v/>
      </c>
      <c r="G14" s="112" t="str">
        <f ca="1">IF($H$29,0,IF(OR(F14="NCR",F14="DQ"),-5000,IF(F14="","",(F14-$K$3)/(200-$K$3)*100)))</f>
        <v/>
      </c>
      <c r="H14" s="113">
        <v>6</v>
      </c>
      <c r="I14" s="114" t="str">
        <f ca="1">IF(OR($H$29,F14=""),"",IF(F14="NCR",0,F14)+IF($C14=1,0,I12))</f>
        <v/>
      </c>
      <c r="J14" s="115" t="str">
        <f ca="1">IF(Scores!$H$1&lt;$C14,"",IF(G14="","",IF(OR(F14="NCR",F14="DQ"),"L",IF(OR(OFFSET($F14,0,(H14-1)*10)="NCR",OFFSET($F14,0,(H14-1)*10)="DQ"),"W",IF(OFFSET($G14,0,(H14-1)*10)="","",IF(G14=OFFSET($G14,0,(H14-1)*10),"D",IF(G14&lt;OFFSET($G14,0,(H14-1)*10),"L","W")))))))</f>
        <v/>
      </c>
      <c r="K14" s="116" t="str">
        <f ca="1">IF(F14="","",IF(J14="D",1,IF(J14="W",2,0)))</f>
        <v/>
      </c>
      <c r="L14" s="117" t="str">
        <f ca="1">IF(K14="","",SUM(K$6:K14))</f>
        <v/>
      </c>
      <c r="M14" s="63"/>
      <c r="N14" s="61" t="str">
        <f ca="1">IF(OR($R$29,Scores!$H$1&lt;$C$14),"",Scores!$P$24)</f>
        <v/>
      </c>
      <c r="O14" s="62" t="str">
        <f ca="1">IF(OR($R$29,Scores!$H$1&lt;$C$14),"",Scores!$Q$24)</f>
        <v/>
      </c>
      <c r="P14" s="111" t="str">
        <f ca="1">IF(N14="","",IF(N14="N","NCR",IF(N14="D","DQ",Scores!$R$24)))</f>
        <v/>
      </c>
      <c r="Q14" s="112" t="str">
        <f ca="1">IF($R$29,0,IF(OR(P14="NCR",P14="DQ"),-5000,IF(P14="","",(P14-$U$3)/(200-$U$3)*100)))</f>
        <v/>
      </c>
      <c r="R14" s="113">
        <v>3</v>
      </c>
      <c r="S14" s="114" t="str">
        <f ca="1">IF(OR($H$29,P14=""),"",IF(P14="NCR",0,P14)+IF($C14=1,0,S12))</f>
        <v/>
      </c>
      <c r="T14" s="115" t="str">
        <f ca="1">IF(Scores!$H$1&lt;$C14,"",IF(Q14="","",IF(OR(P14="NCR",P14="DQ"),"L",IF(OR(OFFSET($F14,0,(R14-1)*10)="NCR",OFFSET($F14,0,(R14-1)*10)="DQ"),"W",IF(OFFSET($G14,0,(R14-1)*10)="","",IF(Q14=OFFSET($G14,0,(R14-1)*10),"D",IF(Q14&lt;OFFSET($G14,0,(R14-1)*10),"L","W")))))))</f>
        <v/>
      </c>
      <c r="U14" s="116" t="str">
        <f ca="1">IF(T14="","",IF(T14="D",1,IF(T14="W",2,0)))</f>
        <v/>
      </c>
      <c r="V14" s="117" t="str">
        <f ca="1">IF(U14="","",SUM(U$6:U14))</f>
        <v/>
      </c>
      <c r="W14" s="63"/>
      <c r="X14" s="61" t="str">
        <f ca="1">IF(OR($AB$29,Scores!$H$1&lt;$C$14),"",Scores!$P$26)</f>
        <v/>
      </c>
      <c r="Y14" s="62" t="str">
        <f ca="1">IF(OR($AB$29,Scores!$H$1&lt;$C$14),"",Scores!$Q$26)</f>
        <v/>
      </c>
      <c r="Z14" s="119" t="str">
        <f ca="1">IF(X14="","",IF(X14="N","NCR",IF(X14="D","DQ",Scores!$R$26)))</f>
        <v/>
      </c>
      <c r="AA14" s="112" t="str">
        <f ca="1">IF($AB$29,0,IF(OR(Z14="NCR",Z14="DQ"),-5000,IF(Z14="","",(Z14-$AE$3)/(200-$AE$3)*100)))</f>
        <v/>
      </c>
      <c r="AB14" s="113">
        <v>2</v>
      </c>
      <c r="AC14" s="114" t="str">
        <f ca="1">IF(OR($H$29,Z14=""),"",IF(Z14="NCR",0,Z14)+IF($C14=1,0,AC12))</f>
        <v/>
      </c>
      <c r="AD14" s="115" t="str">
        <f ca="1">IF(Scores!$H$1&lt;$C14,"",IF(AA14="","",IF(OR(Z14="NCR",Z14="DQ"),"L",IF(OR(OFFSET($F14,0,(AB14-1)*10)="NCR",OFFSET($F14,0,(AB14-1)*10)="DQ"),"W",IF(OFFSET($G14,0,(AB14-1)*10)="","",IF(AA14=OFFSET($G14,0,(AB14-1)*10),"D",IF(AA14&lt;OFFSET($G14,0,(AB14-1)*10),"L","W")))))))</f>
        <v/>
      </c>
      <c r="AE14" s="116" t="str">
        <f ca="1">IF(AD14="","",IF(AD14="D",1,IF(AD14="W",2,0)))</f>
        <v/>
      </c>
      <c r="AF14" s="117" t="str">
        <f ca="1">IF(AE14="","",SUM(AE$6:AE14))</f>
        <v/>
      </c>
      <c r="AG14" s="64"/>
      <c r="AH14" s="61" t="str">
        <f ca="1">IF(OR($AL$29,Scores!$H$1&lt;$C$14),"",Scores!$P$28)</f>
        <v/>
      </c>
      <c r="AI14" s="62" t="str">
        <f ca="1">IF(OR($AL$29,Scores!$H$1&lt;$C$14),"",Scores!$Q$28)</f>
        <v/>
      </c>
      <c r="AJ14" s="120" t="str">
        <f ca="1">IF(AH14="","",IF(AH14="N","NCR",IF(AH14="D","DQ",Scores!$R$28)))</f>
        <v/>
      </c>
      <c r="AK14" s="112" t="str">
        <f ca="1">IF($AL$29,0,IF(OR(AJ14="NCR",AJ14="DQ"),-5000,IF(AJ14="","",(AJ14-$AO$3)/(200-$AO$3)*100)))</f>
        <v/>
      </c>
      <c r="AL14" s="113">
        <v>5</v>
      </c>
      <c r="AM14" s="114" t="str">
        <f ca="1">IF(OR($H$29,AJ14=""),"",IF(AJ14="NCR",0,AJ14)+IF($C14=1,0,AM12))</f>
        <v/>
      </c>
      <c r="AN14" s="115" t="str">
        <f ca="1">IF(Scores!$H$1&lt;$C14,"",IF(AK14="","",IF(OR(AJ14="NCR",AJ14="DQ"),"L",IF(OR(OFFSET($F14,0,(AL14-1)*10)="NCR",OFFSET($F14,0,(AL14-1)*10)="DQ"),"W",IF(OFFSET($G14,0,(AL14-1)*10)="","",IF(AK14=OFFSET($G14,0,(AL14-1)*10),"D",IF(AK14&lt;OFFSET($G14,0,(AL14-1)*10),"L","W")))))))</f>
        <v/>
      </c>
      <c r="AO14" s="116" t="str">
        <f ca="1">IF(AN14="","",IF(AN14="D",1,IF(AN14="W",2,0)))</f>
        <v/>
      </c>
      <c r="AP14" s="121" t="str">
        <f ca="1">IF(AO14="","",SUM(AO$6:AO14))</f>
        <v/>
      </c>
      <c r="AQ14" s="63"/>
      <c r="AR14" s="61" t="str">
        <f ca="1">IF(OR($AV$29,Scores!$H$1&lt;$C$14),"",Scores!$P$30)</f>
        <v/>
      </c>
      <c r="AS14" s="62" t="str">
        <f ca="1">IF(OR($AV$29,Scores!$H$1&lt;$C$14),"",Scores!$Q$30)</f>
        <v/>
      </c>
      <c r="AT14" s="120" t="str">
        <f ca="1">IF(AR14="","",IF(AR14="N","NCR",IF(AR14="D","DQ",Scores!$R$30)))</f>
        <v/>
      </c>
      <c r="AU14" s="112" t="str">
        <f ca="1">IF($AV$29,0,IF(OR(AT14="NCR",AT14="DQ"),-5000,IF(AT14="","",(AT14-$AY$3)/(200-$AY$3)*100)))</f>
        <v/>
      </c>
      <c r="AV14" s="113">
        <v>4</v>
      </c>
      <c r="AW14" s="114" t="str">
        <f ca="1">IF(OR($H$29,AT14=""),"",IF(AT14="NCR",0,AT14)+IF($C14=1,0,AW12))</f>
        <v/>
      </c>
      <c r="AX14" s="115" t="str">
        <f ca="1">IF(Scores!$H$1&lt;$C14,"",IF(AU14="","",IF(OR(AT14="NCR",AT14="DQ"),"L",IF(OR(OFFSET($F14,0,(AV14-1)*10)="NCR",OFFSET($F14,0,(AV14-1)*10)="DQ"),"W",IF(OFFSET($G14,0,(AV14-1)*10)="","",IF(AU14=OFFSET($G14,0,(AV14-1)*10),"D",IF(AU14&lt;OFFSET($G14,0,(AV14-1)*10),"L","W")))))))</f>
        <v/>
      </c>
      <c r="AY14" s="116" t="str">
        <f ca="1">IF(AX14="","",IF(AX14="D",1,IF(AX14="W",2,0)))</f>
        <v/>
      </c>
      <c r="AZ14" s="117" t="str">
        <f ca="1">IF(AY14="","",SUM(AY$6:AY14))</f>
        <v/>
      </c>
      <c r="BA14" s="63"/>
      <c r="BB14" s="61" t="str">
        <f ca="1">IF(OR($BF$29,Scores!$H$1&lt;$C$14),"",Scores!$P$32)</f>
        <v/>
      </c>
      <c r="BC14" s="62" t="str">
        <f ca="1">IF(OR($BF$29,Scores!$H$1&lt;$C$14),"",Scores!$Q$32)</f>
        <v/>
      </c>
      <c r="BD14" s="111" t="str">
        <f ca="1">IF(BB14="","",IF(BB14="N","NCR",IF(BB14="D","DQ",Scores!$R$32)))</f>
        <v/>
      </c>
      <c r="BE14" s="112" t="str">
        <f ca="1">IF($BF$29,0,IF(OR(BD14="NCR",BD14="DQ"),-5000,IF(BD14="","",(BD14-$BI$3)/(200-$BI$3)*100)))</f>
        <v/>
      </c>
      <c r="BF14" s="113">
        <v>1</v>
      </c>
      <c r="BG14" s="114" t="str">
        <f ca="1">IF(OR($H$29,BD14=""),"",IF(BD14="NCR",0,BD14)+IF($C14=1,0,BG12))</f>
        <v/>
      </c>
      <c r="BH14" s="115" t="str">
        <f ca="1">IF(Scores!$H$1&lt;$C14,"",IF(BE14="","",IF(OR(BD14="NCR",BD14="DQ"),"L",IF(OR(OFFSET($F14,0,(BF14-1)*10)="NCR",OFFSET($F14,0,(BF14-1)*10)="DQ"),"W",IF(OFFSET($G14,0,(BF14-1)*10)="","",IF(BE14=OFFSET($G14,0,(BF14-1)*10),"D",IF(BE14&lt;OFFSET($G14,0,(BF14-1)*10),"L","W")))))))</f>
        <v/>
      </c>
      <c r="BI14" s="116" t="str">
        <f ca="1">IF(BH14="","",IF(BH14="D",1,IF(BH14="W",2,0)))</f>
        <v/>
      </c>
      <c r="BJ14" s="117" t="str">
        <f ca="1">IF(BI14="","",SUM(BI$6:BI14))</f>
        <v/>
      </c>
    </row>
    <row r="15" spans="1:62" ht="12.95" customHeight="1">
      <c r="A15" s="46"/>
      <c r="B15" s="109"/>
      <c r="C15" s="110"/>
      <c r="D15" s="61" t="str">
        <f ca="1">IF(OR($H$29,Scores!$H$1&lt;$C$14),"",Scores!$P$23)</f>
        <v/>
      </c>
      <c r="E15" s="62" t="str">
        <f ca="1">IF(OR($H$29,Scores!$H$1&lt;$C$14),"",Scores!$Q$23)</f>
        <v/>
      </c>
      <c r="F15" s="111"/>
      <c r="G15" s="112"/>
      <c r="H15" s="113"/>
      <c r="I15" s="114"/>
      <c r="J15" s="115"/>
      <c r="K15" s="116"/>
      <c r="L15" s="117"/>
      <c r="M15" s="63"/>
      <c r="N15" s="61" t="str">
        <f ca="1">IF(OR($R$29,Scores!$H$1&lt;$C$14),"",Scores!$P$25)</f>
        <v/>
      </c>
      <c r="O15" s="62" t="str">
        <f ca="1">IF(OR($R$29,Scores!$H$1&lt;$C$14),"",Scores!$Q$25)</f>
        <v/>
      </c>
      <c r="P15" s="111"/>
      <c r="Q15" s="112"/>
      <c r="R15" s="113"/>
      <c r="S15" s="114"/>
      <c r="T15" s="115"/>
      <c r="U15" s="116"/>
      <c r="V15" s="117"/>
      <c r="W15" s="63"/>
      <c r="X15" s="61" t="str">
        <f ca="1">IF(OR($AB$29,Scores!$H$1&lt;$C$14),"",Scores!$P$27)</f>
        <v/>
      </c>
      <c r="Y15" s="62" t="str">
        <f ca="1">IF(OR($AB$29,Scores!$H$1&lt;$C$14),"",Scores!$Q$27)</f>
        <v/>
      </c>
      <c r="Z15" s="119"/>
      <c r="AA15" s="112"/>
      <c r="AB15" s="113"/>
      <c r="AC15" s="114"/>
      <c r="AD15" s="115"/>
      <c r="AE15" s="116"/>
      <c r="AF15" s="117"/>
      <c r="AG15" s="64"/>
      <c r="AH15" s="61" t="str">
        <f ca="1">IF(OR($AL$29,Scores!$H$1&lt;$C$14),"",Scores!$P$29)</f>
        <v/>
      </c>
      <c r="AI15" s="62" t="str">
        <f ca="1">IF(OR($AL$29,Scores!$H$1&lt;$C$14),"",Scores!$Q$29)</f>
        <v/>
      </c>
      <c r="AJ15" s="120"/>
      <c r="AK15" s="112"/>
      <c r="AL15" s="113"/>
      <c r="AM15" s="114"/>
      <c r="AN15" s="115"/>
      <c r="AO15" s="116"/>
      <c r="AP15" s="121"/>
      <c r="AQ15" s="63"/>
      <c r="AR15" s="61" t="str">
        <f ca="1">IF(OR($AV$29,Scores!$H$1&lt;$C$14),"",Scores!$P$31)</f>
        <v/>
      </c>
      <c r="AS15" s="62" t="str">
        <f ca="1">IF(OR($AV$29,Scores!$H$1&lt;$C$14),"",Scores!$Q$31)</f>
        <v/>
      </c>
      <c r="AT15" s="120"/>
      <c r="AU15" s="112"/>
      <c r="AV15" s="113"/>
      <c r="AW15" s="114"/>
      <c r="AX15" s="115"/>
      <c r="AY15" s="116"/>
      <c r="AZ15" s="117"/>
      <c r="BA15" s="63"/>
      <c r="BB15" s="61" t="str">
        <f ca="1">IF(OR($BF$29,Scores!$H$1&lt;$C$14),"",Scores!$P$33)</f>
        <v/>
      </c>
      <c r="BC15" s="62" t="str">
        <f ca="1">IF(OR($BF$29,Scores!$H$1&lt;$C$14),"",Scores!$Q$33)</f>
        <v/>
      </c>
      <c r="BD15" s="111"/>
      <c r="BE15" s="112"/>
      <c r="BF15" s="113"/>
      <c r="BG15" s="114"/>
      <c r="BH15" s="115"/>
      <c r="BI15" s="116"/>
      <c r="BJ15" s="117"/>
    </row>
    <row r="16" spans="1:62" ht="12.95" customHeight="1">
      <c r="A16" s="46"/>
      <c r="B16" s="109">
        <f>Scores!$S$18</f>
        <v>46393</v>
      </c>
      <c r="C16" s="110">
        <v>6</v>
      </c>
      <c r="D16" s="61" t="str">
        <f ca="1">IF(OR($H$29,Scores!$H$1&lt;$C$16),"",Scores!$S$22)</f>
        <v/>
      </c>
      <c r="E16" s="62" t="str">
        <f ca="1">IF(OR($H$29,Scores!$H$1&lt;$C$16),"",Scores!$T$22)</f>
        <v/>
      </c>
      <c r="F16" s="111" t="str">
        <f ca="1">IF(D16="","",IF(D16="N","NCR",IF(D16="D","DQ",Scores!$U$22)))</f>
        <v/>
      </c>
      <c r="G16" s="112" t="str">
        <f ca="1">IF($H$29,0,IF(OR(F16="NCR",F16="DQ"),-5000,IF(F16="","",(F16-$K$3)/(200-$K$3)*100)))</f>
        <v/>
      </c>
      <c r="H16" s="113">
        <v>2</v>
      </c>
      <c r="I16" s="114" t="str">
        <f ca="1">IF(OR($H$29,F16=""),"",IF(F16="NCR",0,F16)+IF($C16=1,0,I14))</f>
        <v/>
      </c>
      <c r="J16" s="115" t="str">
        <f ca="1">IF(Scores!$H$1&lt;$C16,"",IF(G16="","",IF(OR(F16="NCR",F16="DQ"),"L",IF(OR(OFFSET($F16,0,(H16-1)*10)="NCR",OFFSET($F16,0,(H16-1)*10)="DQ"),"W",IF(OFFSET($G16,0,(H16-1)*10)="","",IF(G16=OFFSET($G16,0,(H16-1)*10),"D",IF(G16&lt;OFFSET($G16,0,(H16-1)*10),"L","W")))))))</f>
        <v/>
      </c>
      <c r="K16" s="116" t="str">
        <f ca="1">IF(F16="","",IF(J16="D",1,IF(J16="W",2,0)))</f>
        <v/>
      </c>
      <c r="L16" s="117" t="str">
        <f ca="1">IF(K16="","",SUM(K$6:K16))</f>
        <v/>
      </c>
      <c r="M16" s="63"/>
      <c r="N16" s="61" t="str">
        <f ca="1">IF(OR($R$29,Scores!$H$1&lt;$C$16),"",Scores!$S$24)</f>
        <v/>
      </c>
      <c r="O16" s="62" t="str">
        <f ca="1">IF(OR($R$29,Scores!$H$1&lt;$C$16),"",Scores!$T$24)</f>
        <v/>
      </c>
      <c r="P16" s="111" t="str">
        <f ca="1">IF(N16="","",IF(N16="N","NCR",IF(N16="D","DQ",Scores!$U$24)))</f>
        <v/>
      </c>
      <c r="Q16" s="112" t="str">
        <f ca="1">IF($R$29,0,IF(OR(P16="NCR",P16="DQ"),-5000,IF(P16="","",(P16-$U$3)/(200-$U$3)*100)))</f>
        <v/>
      </c>
      <c r="R16" s="113">
        <v>1</v>
      </c>
      <c r="S16" s="114" t="str">
        <f ca="1">IF(OR($H$29,P16=""),"",IF(P16="NCR",0,P16)+IF($C16=1,0,S14))</f>
        <v/>
      </c>
      <c r="T16" s="115" t="str">
        <f ca="1">IF(Scores!$H$1&lt;$C16,"",IF(Q16="","",IF(OR(P16="NCR",P16="DQ"),"L",IF(OR(OFFSET($F16,0,(R16-1)*10)="NCR",OFFSET($F16,0,(R16-1)*10)="DQ"),"W",IF(OFFSET($G16,0,(R16-1)*10)="","",IF(Q16=OFFSET($G16,0,(R16-1)*10),"D",IF(Q16&lt;OFFSET($G16,0,(R16-1)*10),"L","W")))))))</f>
        <v/>
      </c>
      <c r="U16" s="116" t="str">
        <f ca="1">IF(T16="","",IF(T16="D",1,IF(T16="W",2,0)))</f>
        <v/>
      </c>
      <c r="V16" s="117" t="str">
        <f ca="1">IF(U16="","",SUM(U$6:U16))</f>
        <v/>
      </c>
      <c r="W16" s="63"/>
      <c r="X16" s="61" t="str">
        <f ca="1">IF(OR($AB$29,Scores!$H$1&lt;$C$16),"",Scores!$S$26)</f>
        <v/>
      </c>
      <c r="Y16" s="62" t="str">
        <f ca="1">IF(OR($AB$29,Scores!$H$1&lt;$C$16),"",Scores!$T$26)</f>
        <v/>
      </c>
      <c r="Z16" s="118" t="str">
        <f ca="1">IF(X16="","",IF(X16="N","NCR",IF(X16="D","DQ",Scores!$U$26)))</f>
        <v/>
      </c>
      <c r="AA16" s="112" t="str">
        <f ca="1">IF($AB$29,0,IF(OR(Z16="NCR",Z16="DQ"),-5000,IF(Z16="","",(Z16-$AE$3)/(200-$AE$3)*100)))</f>
        <v/>
      </c>
      <c r="AB16" s="113">
        <v>5</v>
      </c>
      <c r="AC16" s="114" t="str">
        <f ca="1">IF(OR($H$29,Z16=""),"",IF(Z16="NCR",0,Z16)+IF($C16=1,0,AC14))</f>
        <v/>
      </c>
      <c r="AD16" s="115" t="str">
        <f ca="1">IF(Scores!$H$1&lt;$C16,"",IF(AA16="","",IF(OR(Z16="NCR",Z16="DQ"),"L",IF(OR(OFFSET($F16,0,(AB16-1)*10)="NCR",OFFSET($F16,0,(AB16-1)*10)="DQ"),"W",IF(OFFSET($G16,0,(AB16-1)*10)="","",IF(AA16=OFFSET($G16,0,(AB16-1)*10),"D",IF(AA16&lt;OFFSET($G16,0,(AB16-1)*10),"L","W")))))))</f>
        <v/>
      </c>
      <c r="AE16" s="116" t="str">
        <f ca="1">IF(AD16="","",IF(AD16="D",1,IF(AD16="W",2,0)))</f>
        <v/>
      </c>
      <c r="AF16" s="117" t="str">
        <f ca="1">IF(AE16="","",SUM(AE$6:AE16))</f>
        <v/>
      </c>
      <c r="AG16" s="64"/>
      <c r="AH16" s="61" t="str">
        <f ca="1">IF(OR($AL$29,Scores!$H$1&lt;$C$16),"",Scores!$S$28)</f>
        <v/>
      </c>
      <c r="AI16" s="62" t="str">
        <f ca="1">IF(OR($AL$29,Scores!$H$1&lt;$C$16),"",Scores!$T$28)</f>
        <v/>
      </c>
      <c r="AJ16" s="111" t="str">
        <f ca="1">IF(AH16="","",IF(AH16="N","NCR",IF(AH16="D","DQ",Scores!$U$28)))</f>
        <v/>
      </c>
      <c r="AK16" s="112" t="str">
        <f ca="1">IF($AL$29,0,IF(OR(AJ16="NCR",AJ16="DQ"),-5000,IF(AJ16="","",(AJ16-$AO$3)/(200-$AO$3)*100)))</f>
        <v/>
      </c>
      <c r="AL16" s="113">
        <v>6</v>
      </c>
      <c r="AM16" s="114" t="str">
        <f ca="1">IF(OR($H$29,AJ16=""),"",IF(AJ16="NCR",0,AJ16)+IF($C16=1,0,AM14))</f>
        <v/>
      </c>
      <c r="AN16" s="115" t="str">
        <f ca="1">IF(Scores!$H$1&lt;$C16,"",IF(AK16="","",IF(OR(AJ16="NCR",AJ16="DQ"),"L",IF(OR(OFFSET($F16,0,(AL16-1)*10)="NCR",OFFSET($F16,0,(AL16-1)*10)="DQ"),"W",IF(OFFSET($G16,0,(AL16-1)*10)="","",IF(AK16=OFFSET($G16,0,(AL16-1)*10),"D",IF(AK16&lt;OFFSET($G16,0,(AL16-1)*10),"L","W")))))))</f>
        <v/>
      </c>
      <c r="AO16" s="116" t="str">
        <f ca="1">IF(AN16="","",IF(AN16="D",1,IF(AN16="W",2,0)))</f>
        <v/>
      </c>
      <c r="AP16" s="121" t="str">
        <f ca="1">IF(AO16="","",SUM(AO$6:AO16))</f>
        <v/>
      </c>
      <c r="AQ16" s="63"/>
      <c r="AR16" s="61" t="str">
        <f ca="1">IF(OR($AV$29,Scores!$H$1&lt;$C$16),"",Scores!$S$30)</f>
        <v/>
      </c>
      <c r="AS16" s="62" t="str">
        <f ca="1">IF(OR($AV$29,Scores!$H$1&lt;$C$16),"",Scores!$T$30)</f>
        <v/>
      </c>
      <c r="AT16" s="111" t="str">
        <f ca="1">IF(AR16="","",IF(AR16="N","NCR",IF(AR16="D","DQ",Scores!$U$30)))</f>
        <v/>
      </c>
      <c r="AU16" s="112" t="str">
        <f ca="1">IF($AV$29,0,IF(OR(AT16="NCR",AT16="DQ"),-5000,IF(AT16="","",(AT16-$AY$3)/(200-$AY$3)*100)))</f>
        <v/>
      </c>
      <c r="AV16" s="113">
        <v>3</v>
      </c>
      <c r="AW16" s="114" t="str">
        <f ca="1">IF(OR($H$29,AT16=""),"",IF(AT16="NCR",0,AT16)+IF($C16=1,0,AW14))</f>
        <v/>
      </c>
      <c r="AX16" s="115" t="str">
        <f ca="1">IF(Scores!$H$1&lt;$C16,"",IF(AU16="","",IF(OR(AT16="NCR",AT16="DQ"),"L",IF(OR(OFFSET($F16,0,(AV16-1)*10)="NCR",OFFSET($F16,0,(AV16-1)*10)="DQ"),"W",IF(OFFSET($G16,0,(AV16-1)*10)="","",IF(AU16=OFFSET($G16,0,(AV16-1)*10),"D",IF(AU16&lt;OFFSET($G16,0,(AV16-1)*10),"L","W")))))))</f>
        <v/>
      </c>
      <c r="AY16" s="116" t="str">
        <f ca="1">IF(AX16="","",IF(AX16="D",1,IF(AX16="W",2,0)))</f>
        <v/>
      </c>
      <c r="AZ16" s="117" t="str">
        <f ca="1">IF(AY16="","",SUM(AY$6:AY16))</f>
        <v/>
      </c>
      <c r="BA16" s="63"/>
      <c r="BB16" s="61" t="str">
        <f ca="1">IF(OR($BF$29,Scores!$H$1&lt;$C$16),"",Scores!$S$32)</f>
        <v/>
      </c>
      <c r="BC16" s="62" t="str">
        <f ca="1">IF(OR($BF$29,Scores!$H$1&lt;$C$16),"",Scores!$T$32)</f>
        <v/>
      </c>
      <c r="BD16" s="111" t="str">
        <f ca="1">IF(BB16="","",IF(BB16="N","NCR",IF(BB16="D","DQ",Scores!$U$32)))</f>
        <v/>
      </c>
      <c r="BE16" s="112" t="str">
        <f ca="1">IF($BF$29,0,IF(OR(BD16="NCR",BD16="DQ"),-5000,IF(BD16="","",(BD16-$BI$3)/(200-$BI$3)*100)))</f>
        <v/>
      </c>
      <c r="BF16" s="113">
        <v>4</v>
      </c>
      <c r="BG16" s="114" t="str">
        <f ca="1">IF(OR($H$29,BD16=""),"",IF(BD16="NCR",0,BD16)+IF($C16=1,0,BG14))</f>
        <v/>
      </c>
      <c r="BH16" s="115" t="str">
        <f ca="1">IF(Scores!$H$1&lt;$C16,"",IF(BE16="","",IF(OR(BD16="NCR",BD16="DQ"),"L",IF(OR(OFFSET($F16,0,(BF16-1)*10)="NCR",OFFSET($F16,0,(BF16-1)*10)="DQ"),"W",IF(OFFSET($G16,0,(BF16-1)*10)="","",IF(BE16=OFFSET($G16,0,(BF16-1)*10),"D",IF(BE16&lt;OFFSET($G16,0,(BF16-1)*10),"L","W")))))))</f>
        <v/>
      </c>
      <c r="BI16" s="116" t="str">
        <f ca="1">IF(BH16="","",IF(BH16="D",1,IF(BH16="W",2,0)))</f>
        <v/>
      </c>
      <c r="BJ16" s="117" t="str">
        <f ca="1">IF(BI16="","",SUM(BI$6:BI16))</f>
        <v/>
      </c>
    </row>
    <row r="17" spans="1:62" ht="12.95" customHeight="1">
      <c r="A17" s="46"/>
      <c r="B17" s="109"/>
      <c r="C17" s="110"/>
      <c r="D17" s="61" t="str">
        <f ca="1">IF(OR($H$29,Scores!$H$1&lt;$C$16),"",Scores!$S$23)</f>
        <v/>
      </c>
      <c r="E17" s="62" t="str">
        <f ca="1">IF(OR($H$29,Scores!$H$1&lt;$C$16),"",Scores!$T$23)</f>
        <v/>
      </c>
      <c r="F17" s="111"/>
      <c r="G17" s="112"/>
      <c r="H17" s="113"/>
      <c r="I17" s="114"/>
      <c r="J17" s="115"/>
      <c r="K17" s="116"/>
      <c r="L17" s="117"/>
      <c r="M17" s="63"/>
      <c r="N17" s="61" t="str">
        <f ca="1">IF(OR($R$29,Scores!$H$1&lt;$C$16),"",Scores!$S$25)</f>
        <v/>
      </c>
      <c r="O17" s="62" t="str">
        <f ca="1">IF(OR($R$29,Scores!$H$1&lt;$C$16),"",Scores!$T$25)</f>
        <v/>
      </c>
      <c r="P17" s="111"/>
      <c r="Q17" s="112"/>
      <c r="R17" s="113"/>
      <c r="S17" s="114"/>
      <c r="T17" s="115"/>
      <c r="U17" s="116"/>
      <c r="V17" s="117"/>
      <c r="W17" s="63"/>
      <c r="X17" s="61" t="str">
        <f ca="1">IF(OR($AB$29,Scores!$H$1&lt;$C$16),"",Scores!$S$27)</f>
        <v/>
      </c>
      <c r="Y17" s="62" t="str">
        <f ca="1">IF(OR($AB$29,Scores!$H$1&lt;$C$16),"",Scores!$T$27)</f>
        <v/>
      </c>
      <c r="Z17" s="118"/>
      <c r="AA17" s="112"/>
      <c r="AB17" s="113"/>
      <c r="AC17" s="114"/>
      <c r="AD17" s="115"/>
      <c r="AE17" s="116"/>
      <c r="AF17" s="117"/>
      <c r="AG17" s="64"/>
      <c r="AH17" s="61" t="str">
        <f ca="1">IF(OR($AL$29,Scores!$H$1&lt;$C$16),"",Scores!$S$29)</f>
        <v/>
      </c>
      <c r="AI17" s="62" t="str">
        <f ca="1">IF(OR($AL$29,Scores!$H$1&lt;$C$16),"",Scores!$T$29)</f>
        <v/>
      </c>
      <c r="AJ17" s="111"/>
      <c r="AK17" s="112"/>
      <c r="AL17" s="113"/>
      <c r="AM17" s="114"/>
      <c r="AN17" s="115"/>
      <c r="AO17" s="116"/>
      <c r="AP17" s="121"/>
      <c r="AQ17" s="63"/>
      <c r="AR17" s="61" t="str">
        <f ca="1">IF(OR($AV$29,Scores!$H$1&lt;$C$16),"",Scores!$S$31)</f>
        <v/>
      </c>
      <c r="AS17" s="62" t="str">
        <f ca="1">IF(OR($AV$29,Scores!$H$1&lt;$C$16),"",Scores!$T$31)</f>
        <v/>
      </c>
      <c r="AT17" s="111"/>
      <c r="AU17" s="112"/>
      <c r="AV17" s="113"/>
      <c r="AW17" s="114"/>
      <c r="AX17" s="115"/>
      <c r="AY17" s="116"/>
      <c r="AZ17" s="117"/>
      <c r="BA17" s="63"/>
      <c r="BB17" s="61" t="str">
        <f ca="1">IF(OR($BF$29,Scores!$H$1&lt;$C$16),"",Scores!$S$33)</f>
        <v/>
      </c>
      <c r="BC17" s="62" t="str">
        <f ca="1">IF(OR($BF$29,Scores!$H$1&lt;$C$16),"",Scores!$T$33)</f>
        <v/>
      </c>
      <c r="BD17" s="111"/>
      <c r="BE17" s="112"/>
      <c r="BF17" s="113"/>
      <c r="BG17" s="114"/>
      <c r="BH17" s="115"/>
      <c r="BI17" s="116"/>
      <c r="BJ17" s="117"/>
    </row>
    <row r="18" spans="1:62" ht="12.95" customHeight="1">
      <c r="A18" s="46"/>
      <c r="B18" s="109">
        <f>Scores!$V$18</f>
        <v>46407</v>
      </c>
      <c r="C18" s="110">
        <v>7</v>
      </c>
      <c r="D18" s="61" t="str">
        <f ca="1">IF(OR($H$29,Scores!$H$1&lt;$C$18),"",Scores!$V$22)</f>
        <v/>
      </c>
      <c r="E18" s="62" t="str">
        <f ca="1">IF(OR($H$29,Scores!$H$1&lt;$C$18),"",Scores!$W$22)</f>
        <v/>
      </c>
      <c r="F18" s="111" t="str">
        <f ca="1">IF(D18="","",IF(D18="N","NCR",IF(D18="D","DQ",Scores!$X$22)))</f>
        <v/>
      </c>
      <c r="G18" s="112" t="str">
        <f ca="1">IF($H$29,0,IF(OR(F18="NCR",F18="DQ"),-5000,IF(F18="","",(F18-$K$3)/(200-$K$3)*100)))</f>
        <v/>
      </c>
      <c r="H18" s="113">
        <v>3</v>
      </c>
      <c r="I18" s="114" t="str">
        <f ca="1">IF(OR($H$29,F18=""),"",IF(F18="NCR",0,F18)+IF($C18=1,0,I16))</f>
        <v/>
      </c>
      <c r="J18" s="115" t="str">
        <f ca="1">IF(Scores!$H$1&lt;$C18,"",IF(G18="","",IF(OR(F18="NCR",F18="DQ"),"L",IF(OR(OFFSET($F18,0,(H18-1)*10)="NCR",OFFSET($F18,0,(H18-1)*10)="DQ"),"W",IF(OFFSET($G18,0,(H18-1)*10)="","",IF(G18=OFFSET($G18,0,(H18-1)*10),"D",IF(G18&lt;OFFSET($G18,0,(H18-1)*10),"L","W")))))))</f>
        <v/>
      </c>
      <c r="K18" s="116" t="str">
        <f ca="1">IF(F18="","",IF(J18="D",1,IF(J18="W",2,0)))</f>
        <v/>
      </c>
      <c r="L18" s="117" t="str">
        <f ca="1">IF(K18="","",SUM(K$6:K18))</f>
        <v/>
      </c>
      <c r="M18" s="63"/>
      <c r="N18" s="61" t="str">
        <f ca="1">IF(OR($R$29,Scores!$H$1&lt;$C$18),"",Scores!$V$24)</f>
        <v/>
      </c>
      <c r="O18" s="62" t="str">
        <f ca="1">IF(OR($R$29,Scores!$H$1&lt;$C$18),"",Scores!$W$24)</f>
        <v/>
      </c>
      <c r="P18" s="111" t="str">
        <f ca="1">IF(N18="","",IF(N18="N","NCR",IF(N18="D","DQ",Scores!$X$24)))</f>
        <v/>
      </c>
      <c r="Q18" s="112" t="str">
        <f ca="1">IF($R$29,0,IF(OR(P18="NCR",P18="DQ"),-5000,IF(P18="","",(P18-$U$3)/(200-$U$3)*100)))</f>
        <v/>
      </c>
      <c r="R18" s="113">
        <v>4</v>
      </c>
      <c r="S18" s="114" t="str">
        <f ca="1">IF(OR($H$29,P18=""),"",IF(P18="NCR",0,P18)+IF($C18=1,0,S16))</f>
        <v/>
      </c>
      <c r="T18" s="115" t="str">
        <f ca="1">IF(Scores!$H$1&lt;$C18,"",IF(Q18="","",IF(OR(P18="NCR",P18="DQ"),"L",IF(OR(OFFSET($F18,0,(R18-1)*10)="NCR",OFFSET($F18,0,(R18-1)*10)="DQ"),"W",IF(OFFSET($G18,0,(R18-1)*10)="","",IF(Q18=OFFSET($G18,0,(R18-1)*10),"D",IF(Q18&lt;OFFSET($G18,0,(R18-1)*10),"L","W")))))))</f>
        <v/>
      </c>
      <c r="U18" s="116" t="str">
        <f ca="1">IF(T18="","",IF(T18="D",1,IF(T18="W",2,0)))</f>
        <v/>
      </c>
      <c r="V18" s="117" t="str">
        <f ca="1">IF(U18="","",SUM(U$6:U18))</f>
        <v/>
      </c>
      <c r="W18" s="63"/>
      <c r="X18" s="61" t="str">
        <f ca="1">IF(OR($AB$29,Scores!$H$1&lt;$C$18),"",Scores!$V$26)</f>
        <v/>
      </c>
      <c r="Y18" s="62" t="str">
        <f ca="1">IF(OR($AB$29,Scores!$H$1&lt;$C$18),"",Scores!$W$26)</f>
        <v/>
      </c>
      <c r="Z18" s="118" t="str">
        <f ca="1">IF(X18="","",IF(X18="N","NCR",IF(X18="D","DQ",Scores!$X$26)))</f>
        <v/>
      </c>
      <c r="AA18" s="112" t="str">
        <f ca="1">IF($AB$29,0,IF(OR(Z18="NCR",Z18="DQ"),-5000,IF(Z18="","",(Z18-$AE$3)/(200-$AE$3)*100)))</f>
        <v/>
      </c>
      <c r="AB18" s="113">
        <v>1</v>
      </c>
      <c r="AC18" s="114" t="str">
        <f ca="1">IF(OR($H$29,Z18=""),"",IF(Z18="NCR",0,Z18)+IF($C18=1,0,AC16))</f>
        <v/>
      </c>
      <c r="AD18" s="115" t="str">
        <f ca="1">IF(Scores!$H$1&lt;$C18,"",IF(AA18="","",IF(OR(Z18="NCR",Z18="DQ"),"L",IF(OR(OFFSET($F18,0,(AB18-1)*10)="NCR",OFFSET($F18,0,(AB18-1)*10)="DQ"),"W",IF(OFFSET($G18,0,(AB18-1)*10)="","",IF(AA18=OFFSET($G18,0,(AB18-1)*10),"D",IF(AA18&lt;OFFSET($G18,0,(AB18-1)*10),"L","W")))))))</f>
        <v/>
      </c>
      <c r="AE18" s="116" t="str">
        <f ca="1">IF(AD18="","",IF(AD18="D",1,IF(AD18="W",2,0)))</f>
        <v/>
      </c>
      <c r="AF18" s="117" t="str">
        <f ca="1">IF(AE18="","",SUM(AE$6:AE18))</f>
        <v/>
      </c>
      <c r="AG18" s="64"/>
      <c r="AH18" s="61" t="str">
        <f ca="1">IF(OR($AL$29,Scores!$H$1&lt;$C$18),"",Scores!$V$28)</f>
        <v/>
      </c>
      <c r="AI18" s="62" t="str">
        <f ca="1">IF(OR($AL$29,Scores!$H$1&lt;$C$18),"",Scores!$W$28)</f>
        <v/>
      </c>
      <c r="AJ18" s="111" t="str">
        <f ca="1">IF(AH18="","",IF(AH18="N","NCR",IF(AH18="D","DQ",Scores!$X$28)))</f>
        <v/>
      </c>
      <c r="AK18" s="112" t="str">
        <f ca="1">IF($AL$29,0,IF(OR(AJ18="NCR",AJ18="DQ"),-5000,IF(AJ18="","",(AJ18-$AO$3)/(200-$AO$3)*100)))</f>
        <v/>
      </c>
      <c r="AL18" s="113">
        <v>2</v>
      </c>
      <c r="AM18" s="114" t="str">
        <f ca="1">IF(OR($H$29,AJ18=""),"",IF(AJ18="NCR",0,AJ18)+IF($C18=1,0,AM16))</f>
        <v/>
      </c>
      <c r="AN18" s="115" t="str">
        <f ca="1">IF(Scores!$H$1&lt;$C18,"",IF(AK18="","",IF(OR(AJ18="NCR",AJ18="DQ"),"L",IF(OR(OFFSET($F18,0,(AL18-1)*10)="NCR",OFFSET($F18,0,(AL18-1)*10)="DQ"),"W",IF(OFFSET($G18,0,(AL18-1)*10)="","",IF(AK18=OFFSET($G18,0,(AL18-1)*10),"D",IF(AK18&lt;OFFSET($G18,0,(AL18-1)*10),"L","W")))))))</f>
        <v/>
      </c>
      <c r="AO18" s="116" t="str">
        <f ca="1">IF(AN18="","",IF(AN18="D",1,IF(AN18="W",2,0)))</f>
        <v/>
      </c>
      <c r="AP18" s="121" t="str">
        <f ca="1">IF(AO18="","",SUM(AO$6:AO18))</f>
        <v/>
      </c>
      <c r="AQ18" s="63"/>
      <c r="AR18" s="61" t="str">
        <f ca="1">IF(OR($AV$29,Scores!$H$1&lt;$C$18),"",Scores!$V$30)</f>
        <v/>
      </c>
      <c r="AS18" s="62" t="str">
        <f ca="1">IF(OR($AV$29,Scores!$H$1&lt;$C$18),"",Scores!$W$30)</f>
        <v/>
      </c>
      <c r="AT18" s="111" t="str">
        <f ca="1">IF(AR18="","",IF(AR18="N","NCR",IF(AR18="D","DQ",Scores!$X$30)))</f>
        <v/>
      </c>
      <c r="AU18" s="112" t="str">
        <f ca="1">IF($AV$29,0,IF(OR(AT18="NCR",AT18="DQ"),-5000,IF(AT18="","",(AT18-$AY$3)/(200-$AY$3)*100)))</f>
        <v/>
      </c>
      <c r="AV18" s="113">
        <v>6</v>
      </c>
      <c r="AW18" s="114" t="str">
        <f ca="1">IF(OR($H$29,AT18=""),"",IF(AT18="NCR",0,AT18)+IF($C18=1,0,AW16))</f>
        <v/>
      </c>
      <c r="AX18" s="115" t="str">
        <f ca="1">IF(Scores!$H$1&lt;$C18,"",IF(AU18="","",IF(OR(AT18="NCR",AT18="DQ"),"L",IF(OR(OFFSET($F18,0,(AV18-1)*10)="NCR",OFFSET($F18,0,(AV18-1)*10)="DQ"),"W",IF(OFFSET($G18,0,(AV18-1)*10)="","",IF(AU18=OFFSET($G18,0,(AV18-1)*10),"D",IF(AU18&lt;OFFSET($G18,0,(AV18-1)*10),"L","W")))))))</f>
        <v/>
      </c>
      <c r="AY18" s="116" t="str">
        <f ca="1">IF(AX18="","",IF(AX18="D",1,IF(AX18="W",2,0)))</f>
        <v/>
      </c>
      <c r="AZ18" s="117" t="str">
        <f ca="1">IF(AY18="","",SUM(AY$6:AY18))</f>
        <v/>
      </c>
      <c r="BA18" s="63"/>
      <c r="BB18" s="61" t="str">
        <f ca="1">IF(OR($BF$29,Scores!$H$1&lt;$C$18),"",Scores!$V$32)</f>
        <v/>
      </c>
      <c r="BC18" s="62" t="str">
        <f ca="1">IF(OR($BF$29,Scores!$H$1&lt;$C$18),"",Scores!$W$32)</f>
        <v/>
      </c>
      <c r="BD18" s="111" t="str">
        <f ca="1">IF(BB18="","",IF(BB18="N","NCR",IF(BB18="D","DQ",Scores!$X$32)))</f>
        <v/>
      </c>
      <c r="BE18" s="112" t="str">
        <f ca="1">IF($BF$29,0,IF(OR(BD18="NCR",BD18="DQ"),-5000,IF(BD18="","",(BD18-$BI$3)/(200-$BI$3)*100)))</f>
        <v/>
      </c>
      <c r="BF18" s="113">
        <v>5</v>
      </c>
      <c r="BG18" s="114" t="str">
        <f ca="1">IF(OR($H$29,BD18=""),"",IF(BD18="NCR",0,BD18)+IF($C18=1,0,BG16))</f>
        <v/>
      </c>
      <c r="BH18" s="115" t="str">
        <f ca="1">IF(Scores!$H$1&lt;$C18,"",IF(BE18="","",IF(OR(BD18="NCR",BD18="DQ"),"L",IF(OR(OFFSET($F18,0,(BF18-1)*10)="NCR",OFFSET($F18,0,(BF18-1)*10)="DQ"),"W",IF(OFFSET($G18,0,(BF18-1)*10)="","",IF(BE18=OFFSET($G18,0,(BF18-1)*10),"D",IF(BE18&lt;OFFSET($G18,0,(BF18-1)*10),"L","W")))))))</f>
        <v/>
      </c>
      <c r="BI18" s="116" t="str">
        <f ca="1">IF(BH18="","",IF(BH18="D",1,IF(BH18="W",2,0)))</f>
        <v/>
      </c>
      <c r="BJ18" s="117" t="str">
        <f ca="1">IF(BI18="","",SUM(BI$6:BI18))</f>
        <v/>
      </c>
    </row>
    <row r="19" spans="1:62" ht="12.95" customHeight="1">
      <c r="A19" s="46"/>
      <c r="B19" s="109"/>
      <c r="C19" s="110"/>
      <c r="D19" s="61" t="str">
        <f ca="1">IF(OR($H$29,Scores!$H$1&lt;$C$18),"",Scores!$V$23)</f>
        <v/>
      </c>
      <c r="E19" s="62" t="str">
        <f ca="1">IF(OR($H$29,Scores!$H$1&lt;$C$18),"",Scores!$W$23)</f>
        <v/>
      </c>
      <c r="F19" s="111"/>
      <c r="G19" s="112"/>
      <c r="H19" s="113"/>
      <c r="I19" s="114"/>
      <c r="J19" s="115"/>
      <c r="K19" s="116"/>
      <c r="L19" s="117"/>
      <c r="M19" s="63"/>
      <c r="N19" s="61" t="str">
        <f ca="1">IF(OR($R$29,Scores!$H$1&lt;$C$18),"",Scores!$V$25)</f>
        <v/>
      </c>
      <c r="O19" s="62" t="str">
        <f ca="1">IF(OR($R$29,Scores!$H$1&lt;$C$18),"",Scores!$W$25)</f>
        <v/>
      </c>
      <c r="P19" s="111"/>
      <c r="Q19" s="112"/>
      <c r="R19" s="113"/>
      <c r="S19" s="114"/>
      <c r="T19" s="115"/>
      <c r="U19" s="116"/>
      <c r="V19" s="117"/>
      <c r="W19" s="63"/>
      <c r="X19" s="61" t="str">
        <f ca="1">IF(OR($AB$29,Scores!$H$1&lt;$C$18),"",Scores!$V$27)</f>
        <v/>
      </c>
      <c r="Y19" s="62" t="str">
        <f ca="1">IF(OR($AB$29,Scores!$H$1&lt;$C$18),"",Scores!$W$27)</f>
        <v/>
      </c>
      <c r="Z19" s="118"/>
      <c r="AA19" s="112"/>
      <c r="AB19" s="113"/>
      <c r="AC19" s="114"/>
      <c r="AD19" s="115"/>
      <c r="AE19" s="116"/>
      <c r="AF19" s="117"/>
      <c r="AG19" s="64"/>
      <c r="AH19" s="61" t="str">
        <f ca="1">IF(OR($AL$29,Scores!$H$1&lt;$C$18),"",Scores!$V$29)</f>
        <v/>
      </c>
      <c r="AI19" s="62" t="str">
        <f ca="1">IF(OR($AL$29,Scores!$H$1&lt;$C$18),"",Scores!$W$29)</f>
        <v/>
      </c>
      <c r="AJ19" s="111"/>
      <c r="AK19" s="112"/>
      <c r="AL19" s="113"/>
      <c r="AM19" s="114"/>
      <c r="AN19" s="115"/>
      <c r="AO19" s="116"/>
      <c r="AP19" s="121"/>
      <c r="AQ19" s="63"/>
      <c r="AR19" s="61" t="str">
        <f ca="1">IF(OR($AV$29,Scores!$H$1&lt;$C$18),"",Scores!$V$31)</f>
        <v/>
      </c>
      <c r="AS19" s="62" t="str">
        <f ca="1">IF(OR($AV$29,Scores!$H$1&lt;$C$18),"",Scores!$W$31)</f>
        <v/>
      </c>
      <c r="AT19" s="111"/>
      <c r="AU19" s="112"/>
      <c r="AV19" s="113"/>
      <c r="AW19" s="114"/>
      <c r="AX19" s="115"/>
      <c r="AY19" s="116"/>
      <c r="AZ19" s="117"/>
      <c r="BA19" s="63"/>
      <c r="BB19" s="61" t="str">
        <f ca="1">IF(OR($BF$29,Scores!$H$1&lt;$C$18),"",Scores!$V$33)</f>
        <v/>
      </c>
      <c r="BC19" s="62" t="str">
        <f ca="1">IF(OR($BF$29,Scores!$H$1&lt;$C$18),"",Scores!$W$33)</f>
        <v/>
      </c>
      <c r="BD19" s="111"/>
      <c r="BE19" s="112"/>
      <c r="BF19" s="113"/>
      <c r="BG19" s="114"/>
      <c r="BH19" s="115"/>
      <c r="BI19" s="116"/>
      <c r="BJ19" s="117"/>
    </row>
    <row r="20" spans="1:62" ht="12.95" customHeight="1">
      <c r="A20" s="46"/>
      <c r="B20" s="109">
        <f>Scores!$Y$18</f>
        <v>46421</v>
      </c>
      <c r="C20" s="110">
        <v>8</v>
      </c>
      <c r="D20" s="61" t="str">
        <f ca="1">IF(OR($H$29,Scores!$H$1&lt;$C$20),"",Scores!$Y$22)</f>
        <v/>
      </c>
      <c r="E20" s="62" t="str">
        <f ca="1">IF(OR($H$29,Scores!$H$1&lt;$C$20),"",Scores!$Z$22)</f>
        <v/>
      </c>
      <c r="F20" s="111" t="str">
        <f ca="1">IF(D20="","",IF(D20="N","NCR",IF(D20="D","DQ",Scores!$AA$22)))</f>
        <v/>
      </c>
      <c r="G20" s="112" t="str">
        <f ca="1">IF($H$29,0,IF(OR(F20="NCR",F20="DQ"),-5000,IF(F20="","",(F20-$K$3)/(200-$K$3)*100)))</f>
        <v/>
      </c>
      <c r="H20" s="113">
        <v>4</v>
      </c>
      <c r="I20" s="114" t="str">
        <f ca="1">IF(OR($H$29,F20=""),"",IF(F20="NCR",0,F20)+IF($C20=1,0,I18))</f>
        <v/>
      </c>
      <c r="J20" s="115" t="str">
        <f ca="1">IF(Scores!$H$1&lt;$C20,"",IF(G20="","",IF(OR(F20="NCR",F20="DQ"),"L",IF(OR(OFFSET($F20,0,(H20-1)*10)="NCR",OFFSET($F20,0,(H20-1)*10)="DQ"),"W",IF(OFFSET($G20,0,(H20-1)*10)="","",IF(G20=OFFSET($G20,0,(H20-1)*10),"D",IF(G20&lt;OFFSET($G20,0,(H20-1)*10),"L","W")))))))</f>
        <v/>
      </c>
      <c r="K20" s="116" t="str">
        <f ca="1">IF(F20="","",IF(J20="D",1,IF(J20="W",2,0)))</f>
        <v/>
      </c>
      <c r="L20" s="117" t="str">
        <f ca="1">IF(K20="","",SUM(K$6:K20))</f>
        <v/>
      </c>
      <c r="M20" s="63"/>
      <c r="N20" s="61" t="str">
        <f ca="1">IF(OR($R$29,Scores!$H$1&lt;$C$20),"",Scores!$Y$24)</f>
        <v/>
      </c>
      <c r="O20" s="62" t="str">
        <f ca="1">IF(OR($R$29,Scores!$H$1&lt;$C$20),"",Scores!$Z$24)</f>
        <v/>
      </c>
      <c r="P20" s="111" t="str">
        <f ca="1">IF(N20="","",IF(N20="N","NCR",IF(N20="D","DQ",Scores!$AA$24)))</f>
        <v/>
      </c>
      <c r="Q20" s="112" t="str">
        <f ca="1">IF($R$29,0,IF(OR(P20="NCR",P20="DQ"),-5000,IF(P20="","",(P20-$U$3)/(200-$U$3)*100)))</f>
        <v/>
      </c>
      <c r="R20" s="113">
        <v>5</v>
      </c>
      <c r="S20" s="114" t="str">
        <f ca="1">IF(OR($H$29,P20=""),"",IF(P20="NCR",0,P20)+IF($C20=1,0,S18))</f>
        <v/>
      </c>
      <c r="T20" s="115" t="str">
        <f ca="1">IF(Scores!$H$1&lt;$C20,"",IF(Q20="","",IF(OR(P20="NCR",P20="DQ"),"L",IF(OR(OFFSET($F20,0,(R20-1)*10)="NCR",OFFSET($F20,0,(R20-1)*10)="DQ"),"W",IF(OFFSET($G20,0,(R20-1)*10)="","",IF(Q20=OFFSET($G20,0,(R20-1)*10),"D",IF(Q20&lt;OFFSET($G20,0,(R20-1)*10),"L","W")))))))</f>
        <v/>
      </c>
      <c r="U20" s="116" t="str">
        <f ca="1">IF(T20="","",IF(T20="D",1,IF(T20="W",2,0)))</f>
        <v/>
      </c>
      <c r="V20" s="117" t="str">
        <f ca="1">IF(U20="","",SUM(U$6:U20))</f>
        <v/>
      </c>
      <c r="W20" s="63"/>
      <c r="X20" s="61" t="str">
        <f ca="1">IF(OR($AB$29,Scores!$H$1&lt;$C$20),"",Scores!$Y$26)</f>
        <v/>
      </c>
      <c r="Y20" s="62" t="str">
        <f ca="1">IF(OR($AB$29,Scores!$H$1&lt;$C$20),"",Scores!$Z$26)</f>
        <v/>
      </c>
      <c r="Z20" s="118" t="str">
        <f ca="1">IF(X20="","",IF(X20="N","NCR",IF(X20="D","DQ",Scores!$AA$26)))</f>
        <v/>
      </c>
      <c r="AA20" s="112" t="str">
        <f ca="1">IF($AB$29,0,IF(OR(Z20="NCR",Z20="DQ"),-5000,IF(Z20="","",(Z20-$AE$3)/(200-$AE$3)*100)))</f>
        <v/>
      </c>
      <c r="AB20" s="113">
        <v>6</v>
      </c>
      <c r="AC20" s="114" t="str">
        <f ca="1">IF(OR($H$29,Z20=""),"",IF(Z20="NCR",0,Z20)+IF($C20=1,0,AC18))</f>
        <v/>
      </c>
      <c r="AD20" s="115" t="str">
        <f ca="1">IF(Scores!$H$1&lt;$C20,"",IF(AA20="","",IF(OR(Z20="NCR",Z20="DQ"),"L",IF(OR(OFFSET($F20,0,(AB20-1)*10)="NCR",OFFSET($F20,0,(AB20-1)*10)="DQ"),"W",IF(OFFSET($G20,0,(AB20-1)*10)="","",IF(AA20=OFFSET($G20,0,(AB20-1)*10),"D",IF(AA20&lt;OFFSET($G20,0,(AB20-1)*10),"L","W")))))))</f>
        <v/>
      </c>
      <c r="AE20" s="116" t="str">
        <f ca="1">IF(AD20="","",IF(AD20="D",1,IF(AD20="W",2,0)))</f>
        <v/>
      </c>
      <c r="AF20" s="117" t="str">
        <f ca="1">IF(AE20="","",SUM(AE$6:AE20))</f>
        <v/>
      </c>
      <c r="AG20" s="64"/>
      <c r="AH20" s="61" t="str">
        <f ca="1">IF(OR($AL$29,Scores!$H$1&lt;$C$20),"",Scores!$Y$28)</f>
        <v/>
      </c>
      <c r="AI20" s="62" t="str">
        <f ca="1">IF(OR($AL$29,Scores!$H$1&lt;$C$20),"",Scores!$Z$28)</f>
        <v/>
      </c>
      <c r="AJ20" s="111" t="str">
        <f ca="1">IF(AH20="","",IF(AH20="N","NCR",IF(AH20="D","DQ",Scores!$AA$28)))</f>
        <v/>
      </c>
      <c r="AK20" s="112" t="str">
        <f ca="1">IF($AL$29,0,IF(OR(AJ20="NCR",AJ20="DQ"),-5000,IF(AJ20="","",(AJ20-$AO$3)/(200-$AO$3)*100)))</f>
        <v/>
      </c>
      <c r="AL20" s="113">
        <v>1</v>
      </c>
      <c r="AM20" s="114" t="str">
        <f ca="1">IF(OR($H$29,AJ20=""),"",IF(AJ20="NCR",0,AJ20)+IF($C20=1,0,AM18))</f>
        <v/>
      </c>
      <c r="AN20" s="115" t="str">
        <f ca="1">IF(Scores!$H$1&lt;$C20,"",IF(AK20="","",IF(OR(AJ20="NCR",AJ20="DQ"),"L",IF(OR(OFFSET($F20,0,(AL20-1)*10)="NCR",OFFSET($F20,0,(AL20-1)*10)="DQ"),"W",IF(OFFSET($G20,0,(AL20-1)*10)="","",IF(AK20=OFFSET($G20,0,(AL20-1)*10),"D",IF(AK20&lt;OFFSET($G20,0,(AL20-1)*10),"L","W")))))))</f>
        <v/>
      </c>
      <c r="AO20" s="116" t="str">
        <f ca="1">IF(AN20="","",IF(AN20="D",1,IF(AN20="W",2,0)))</f>
        <v/>
      </c>
      <c r="AP20" s="121" t="str">
        <f ca="1">IF(AO20="","",SUM(AO$6:AO20))</f>
        <v/>
      </c>
      <c r="AQ20" s="63"/>
      <c r="AR20" s="61" t="str">
        <f ca="1">IF(OR($AV$29,Scores!$H$1&lt;$C$20),"",Scores!$Y$30)</f>
        <v/>
      </c>
      <c r="AS20" s="62" t="str">
        <f ca="1">IF(OR($AV$29,Scores!$H$1&lt;$C$20),"",Scores!$Z$30)</f>
        <v/>
      </c>
      <c r="AT20" s="111" t="str">
        <f ca="1">IF(AR20="","",IF(AR20="N","NCR",IF(AR20="D","DQ",Scores!$AA$30)))</f>
        <v/>
      </c>
      <c r="AU20" s="112" t="str">
        <f ca="1">IF($AV$29,0,IF(OR(AT20="NCR",AT20="DQ"),-5000,IF(AT20="","",(AT20-$AY$3)/(200-$AY$3)*100)))</f>
        <v/>
      </c>
      <c r="AV20" s="113">
        <v>2</v>
      </c>
      <c r="AW20" s="114" t="str">
        <f ca="1">IF(OR($H$29,AT20=""),"",IF(AT20="NCR",0,AT20)+IF($C20=1,0,AW18))</f>
        <v/>
      </c>
      <c r="AX20" s="115" t="str">
        <f ca="1">IF(Scores!$H$1&lt;$C20,"",IF(AU20="","",IF(OR(AT20="NCR",AT20="DQ"),"L",IF(OR(OFFSET($F20,0,(AV20-1)*10)="NCR",OFFSET($F20,0,(AV20-1)*10)="DQ"),"W",IF(OFFSET($G20,0,(AV20-1)*10)="","",IF(AU20=OFFSET($G20,0,(AV20-1)*10),"D",IF(AU20&lt;OFFSET($G20,0,(AV20-1)*10),"L","W")))))))</f>
        <v/>
      </c>
      <c r="AY20" s="116" t="str">
        <f ca="1">IF(AX20="","",IF(AX20="D",1,IF(AX20="W",2,0)))</f>
        <v/>
      </c>
      <c r="AZ20" s="117" t="str">
        <f ca="1">IF(AY20="","",SUM(AY$6:AY20))</f>
        <v/>
      </c>
      <c r="BA20" s="63"/>
      <c r="BB20" s="61" t="str">
        <f ca="1">IF(OR($BF$29,Scores!$H$1&lt;$C$20),"",Scores!$Y$32)</f>
        <v/>
      </c>
      <c r="BC20" s="62" t="str">
        <f ca="1">IF(OR($BF$29,Scores!$H$1&lt;$C$20),"",Scores!$Z$32)</f>
        <v/>
      </c>
      <c r="BD20" s="111" t="str">
        <f ca="1">IF(BB20="","",IF(BB20="N","NCR",IF(BB20="D","DQ",Scores!$AA$32)))</f>
        <v/>
      </c>
      <c r="BE20" s="112" t="str">
        <f ca="1">IF($BF$29,0,IF(OR(BD20="NCR",BD20="DQ"),-5000,IF(BD20="","",(BD20-$BI$3)/(200-$BI$3)*100)))</f>
        <v/>
      </c>
      <c r="BF20" s="113">
        <v>3</v>
      </c>
      <c r="BG20" s="114" t="str">
        <f ca="1">IF(OR($H$29,BD20=""),"",IF(BD20="NCR",0,BD20)+IF($C20=1,0,BG18))</f>
        <v/>
      </c>
      <c r="BH20" s="115" t="str">
        <f ca="1">IF(Scores!$H$1&lt;$C20,"",IF(BE20="","",IF(OR(BD20="NCR",BD20="DQ"),"L",IF(OR(OFFSET($F20,0,(BF20-1)*10)="NCR",OFFSET($F20,0,(BF20-1)*10)="DQ"),"W",IF(OFFSET($G20,0,(BF20-1)*10)="","",IF(BE20=OFFSET($G20,0,(BF20-1)*10),"D",IF(BE20&lt;OFFSET($G20,0,(BF20-1)*10),"L","W")))))))</f>
        <v/>
      </c>
      <c r="BI20" s="116" t="str">
        <f ca="1">IF(BH20="","",IF(BH20="D",1,IF(BH20="W",2,0)))</f>
        <v/>
      </c>
      <c r="BJ20" s="117" t="str">
        <f ca="1">IF(BI20="","",SUM(BI$6:BI20))</f>
        <v/>
      </c>
    </row>
    <row r="21" spans="1:62" ht="12.95" customHeight="1">
      <c r="A21" s="46"/>
      <c r="B21" s="109"/>
      <c r="C21" s="110"/>
      <c r="D21" s="61" t="str">
        <f ca="1">IF(OR($H$29,Scores!$H$1&lt;$C$20),"",Scores!$Y$23)</f>
        <v/>
      </c>
      <c r="E21" s="62" t="str">
        <f ca="1">IF(OR($H$29,Scores!$H$1&lt;$C$20),"",Scores!$Z$23)</f>
        <v/>
      </c>
      <c r="F21" s="111"/>
      <c r="G21" s="112"/>
      <c r="H21" s="113"/>
      <c r="I21" s="114"/>
      <c r="J21" s="115"/>
      <c r="K21" s="116"/>
      <c r="L21" s="117"/>
      <c r="M21" s="63"/>
      <c r="N21" s="61" t="str">
        <f ca="1">IF(OR($R$29,Scores!$H$1&lt;$C$20),"",Scores!$Y$25)</f>
        <v/>
      </c>
      <c r="O21" s="62" t="str">
        <f ca="1">IF(OR($R$29,Scores!$H$1&lt;$C$20),"",Scores!$Z$25)</f>
        <v/>
      </c>
      <c r="P21" s="111"/>
      <c r="Q21" s="112"/>
      <c r="R21" s="113"/>
      <c r="S21" s="114"/>
      <c r="T21" s="115"/>
      <c r="U21" s="116"/>
      <c r="V21" s="117"/>
      <c r="W21" s="63"/>
      <c r="X21" s="61" t="str">
        <f ca="1">IF(OR($AB$29,Scores!$H$1&lt;$C$20),"",Scores!$Y$27)</f>
        <v/>
      </c>
      <c r="Y21" s="62" t="str">
        <f ca="1">IF(OR($AB$29,Scores!$H$1&lt;$C$20),"",Scores!$Z$27)</f>
        <v/>
      </c>
      <c r="Z21" s="118"/>
      <c r="AA21" s="112"/>
      <c r="AB21" s="113"/>
      <c r="AC21" s="114"/>
      <c r="AD21" s="115"/>
      <c r="AE21" s="116"/>
      <c r="AF21" s="117"/>
      <c r="AG21" s="64"/>
      <c r="AH21" s="61" t="str">
        <f ca="1">IF(OR($AL$29,Scores!$H$1&lt;$C$20),"",Scores!$Y$29)</f>
        <v/>
      </c>
      <c r="AI21" s="62" t="str">
        <f ca="1">IF(OR($AL$29,Scores!$H$1&lt;$C$20),"",Scores!$Z$29)</f>
        <v/>
      </c>
      <c r="AJ21" s="111"/>
      <c r="AK21" s="112"/>
      <c r="AL21" s="113"/>
      <c r="AM21" s="114"/>
      <c r="AN21" s="115"/>
      <c r="AO21" s="116"/>
      <c r="AP21" s="121"/>
      <c r="AQ21" s="63"/>
      <c r="AR21" s="61" t="str">
        <f ca="1">IF(OR($AV$29,Scores!$H$1&lt;$C$20),"",Scores!$Y$31)</f>
        <v/>
      </c>
      <c r="AS21" s="62" t="str">
        <f ca="1">IF(OR($AV$29,Scores!$H$1&lt;$C$20),"",Scores!$Z$31)</f>
        <v/>
      </c>
      <c r="AT21" s="111"/>
      <c r="AU21" s="112"/>
      <c r="AV21" s="113"/>
      <c r="AW21" s="114"/>
      <c r="AX21" s="115"/>
      <c r="AY21" s="116"/>
      <c r="AZ21" s="117"/>
      <c r="BA21" s="63"/>
      <c r="BB21" s="61" t="str">
        <f ca="1">IF(OR($BF$29,Scores!$H$1&lt;$C$20),"",Scores!$Y$33)</f>
        <v/>
      </c>
      <c r="BC21" s="62" t="str">
        <f ca="1">IF(OR($BF$29,Scores!$H$1&lt;$C$20),"",Scores!$Z$33)</f>
        <v/>
      </c>
      <c r="BD21" s="111"/>
      <c r="BE21" s="112"/>
      <c r="BF21" s="113"/>
      <c r="BG21" s="114"/>
      <c r="BH21" s="115"/>
      <c r="BI21" s="116"/>
      <c r="BJ21" s="117"/>
    </row>
    <row r="22" spans="1:62" ht="12.95" customHeight="1">
      <c r="A22" s="46"/>
      <c r="B22" s="109">
        <f>Scores!$AB$18</f>
        <v>46435</v>
      </c>
      <c r="C22" s="110">
        <v>9</v>
      </c>
      <c r="D22" s="61" t="str">
        <f ca="1">IF(OR($H$29,Scores!$H$1&lt;$C$22),"",Scores!$AB$22)</f>
        <v/>
      </c>
      <c r="E22" s="62" t="str">
        <f ca="1">IF(OR($H$29,Scores!$H$1&lt;$C$22),"",Scores!$AC$22)</f>
        <v/>
      </c>
      <c r="F22" s="111" t="str">
        <f ca="1">IF(D22="","",IF(D22="N","NCR",IF(D22="D","DQ",Scores!$AD$22)))</f>
        <v/>
      </c>
      <c r="G22" s="112" t="str">
        <f ca="1">IF($H$29,0,IF(OR(F22="NCR",F22="DQ"),-5000,IF(F22="","",(F22-$K$3)/(200-$K$3)*100)))</f>
        <v/>
      </c>
      <c r="H22" s="113">
        <v>5</v>
      </c>
      <c r="I22" s="114" t="str">
        <f ca="1">IF(OR($H$29,F22=""),"",IF(F22="NCR",0,F22)+IF($C22=1,0,I20))</f>
        <v/>
      </c>
      <c r="J22" s="115" t="str">
        <f ca="1">IF(Scores!$H$1&lt;$C22,"",IF(G22="","",IF(OR(F22="NCR",F22="DQ"),"L",IF(OR(OFFSET($F22,0,(H22-1)*10)="NCR",OFFSET($F22,0,(H22-1)*10)="DQ"),"W",IF(OFFSET($G22,0,(H22-1)*10)="","",IF(G22=OFFSET($G22,0,(H22-1)*10),"D",IF(G22&lt;OFFSET($G22,0,(H22-1)*10),"L","W")))))))</f>
        <v/>
      </c>
      <c r="K22" s="116" t="str">
        <f ca="1">IF(F22="","",IF(J22="D",1,IF(J22="W",2,0)))</f>
        <v/>
      </c>
      <c r="L22" s="117" t="str">
        <f ca="1">IF(K22="","",SUM(K$6:K22))</f>
        <v/>
      </c>
      <c r="M22" s="63"/>
      <c r="N22" s="61" t="str">
        <f ca="1">IF(OR($R$29,Scores!$H$1&lt;$C$22),"",Scores!$AB$24)</f>
        <v/>
      </c>
      <c r="O22" s="62" t="str">
        <f ca="1">IF(OR($R$29,Scores!$H$1&lt;$C$22),"",Scores!$AC$24)</f>
        <v/>
      </c>
      <c r="P22" s="111" t="str">
        <f ca="1">IF(N22="","",IF(N22="N","NCR",IF(N22="D","DQ",Scores!$AD$24)))</f>
        <v/>
      </c>
      <c r="Q22" s="112" t="str">
        <f ca="1">IF($R$29,0,IF(OR(P22="NCR",P22="DQ"),-5000,IF(P22="","",(P22-$U$3)/(200-$U$3)*100)))</f>
        <v/>
      </c>
      <c r="R22" s="113">
        <v>6</v>
      </c>
      <c r="S22" s="114" t="str">
        <f ca="1">IF(OR($H$29,P22=""),"",IF(P22="NCR",0,P22)+IF($C22=1,0,S20))</f>
        <v/>
      </c>
      <c r="T22" s="115" t="str">
        <f ca="1">IF(Scores!$H$1&lt;$C22,"",IF(Q22="","",IF(OR(P22="NCR",P22="DQ"),"L",IF(OR(OFFSET($F22,0,(R22-1)*10)="NCR",OFFSET($F22,0,(R22-1)*10)="DQ"),"W",IF(OFFSET($G22,0,(R22-1)*10)="","",IF(Q22=OFFSET($G22,0,(R22-1)*10),"D",IF(Q22&lt;OFFSET($G22,0,(R22-1)*10),"L","W")))))))</f>
        <v/>
      </c>
      <c r="U22" s="116" t="str">
        <f ca="1">IF(T22="","",IF(T22="D",1,IF(T22="W",2,0)))</f>
        <v/>
      </c>
      <c r="V22" s="117" t="str">
        <f ca="1">IF(U22="","",SUM(U$6:U22))</f>
        <v/>
      </c>
      <c r="W22" s="63"/>
      <c r="X22" s="61" t="str">
        <f ca="1">IF(OR($AB$29,Scores!$H$1&lt;$C$22),"",Scores!$AB$26)</f>
        <v/>
      </c>
      <c r="Y22" s="62" t="str">
        <f ca="1">IF(OR($AB$29,Scores!$H$1&lt;$C$22),"",Scores!$AC$26)</f>
        <v/>
      </c>
      <c r="Z22" s="118" t="str">
        <f ca="1">IF(X22="","",IF(X22="N","NCR",IF(X22="D","DQ",Scores!$AD$26)))</f>
        <v/>
      </c>
      <c r="AA22" s="112" t="str">
        <f ca="1">IF($AB$29,0,IF(OR(Z22="NCR",Z22="DQ"),-5000,IF(Z22="","",(Z22-$AE$3)/(200-$AE$3)*100)))</f>
        <v/>
      </c>
      <c r="AB22" s="113">
        <v>4</v>
      </c>
      <c r="AC22" s="114" t="str">
        <f ca="1">IF(OR($H$29,Z22=""),"",IF(Z22="NCR",0,Z22)+IF($C22=1,0,AC20))</f>
        <v/>
      </c>
      <c r="AD22" s="115" t="str">
        <f ca="1">IF(Scores!$H$1&lt;$C22,"",IF(AA22="","",IF(OR(Z22="NCR",Z22="DQ"),"L",IF(OR(OFFSET($F22,0,(AB22-1)*10)="NCR",OFFSET($F22,0,(AB22-1)*10)="DQ"),"W",IF(OFFSET($G22,0,(AB22-1)*10)="","",IF(AA22=OFFSET($G22,0,(AB22-1)*10),"D",IF(AA22&lt;OFFSET($G22,0,(AB22-1)*10),"L","W")))))))</f>
        <v/>
      </c>
      <c r="AE22" s="116" t="str">
        <f ca="1">IF(AD22="","",IF(AD22="D",1,IF(AD22="W",2,0)))</f>
        <v/>
      </c>
      <c r="AF22" s="117" t="str">
        <f ca="1">IF(AE22="","",SUM(AE$6:AE22))</f>
        <v/>
      </c>
      <c r="AG22" s="64"/>
      <c r="AH22" s="61" t="str">
        <f ca="1">IF(OR($AL$29,Scores!$H$1&lt;$C$22),"",Scores!$AB$28)</f>
        <v/>
      </c>
      <c r="AI22" s="62" t="str">
        <f ca="1">IF(OR($AL$29,Scores!$H$1&lt;$C$22),"",Scores!$AC$28)</f>
        <v/>
      </c>
      <c r="AJ22" s="111" t="str">
        <f ca="1">IF(AH22="","",IF(AH22="N","NCR",IF(AH22="D","DQ",Scores!$AD$28)))</f>
        <v/>
      </c>
      <c r="AK22" s="112" t="str">
        <f ca="1">IF($AL$29,0,IF(OR(AJ22="NCR",AJ22="DQ"),-5000,IF(AJ22="","",(AJ22-$AO$3)/(200-$AO$3)*100)))</f>
        <v/>
      </c>
      <c r="AL22" s="113">
        <v>3</v>
      </c>
      <c r="AM22" s="114" t="str">
        <f ca="1">IF(OR($H$29,AJ22=""),"",IF(AJ22="NCR",0,AJ22)+IF($C22=1,0,AM20))</f>
        <v/>
      </c>
      <c r="AN22" s="115" t="str">
        <f ca="1">IF(Scores!$H$1&lt;$C22,"",IF(AK22="","",IF(OR(AJ22="NCR",AJ22="DQ"),"L",IF(OR(OFFSET($F22,0,(AL22-1)*10)="NCR",OFFSET($F22,0,(AL22-1)*10)="DQ"),"W",IF(OFFSET($G22,0,(AL22-1)*10)="","",IF(AK22=OFFSET($G22,0,(AL22-1)*10),"D",IF(AK22&lt;OFFSET($G22,0,(AL22-1)*10),"L","W")))))))</f>
        <v/>
      </c>
      <c r="AO22" s="116" t="str">
        <f ca="1">IF(AN22="","",IF(AN22="D",1,IF(AN22="W",2,0)))</f>
        <v/>
      </c>
      <c r="AP22" s="121" t="str">
        <f ca="1">IF(AO22="","",SUM(AO$6:AO22))</f>
        <v/>
      </c>
      <c r="AQ22" s="63"/>
      <c r="AR22" s="61" t="str">
        <f ca="1">IF(OR($AV$29,Scores!$H$1&lt;$C$22),"",Scores!$AB$30)</f>
        <v/>
      </c>
      <c r="AS22" s="62" t="str">
        <f ca="1">IF(OR($AV$29,Scores!$H$1&lt;$C$22),"",Scores!$AC$30)</f>
        <v/>
      </c>
      <c r="AT22" s="111" t="str">
        <f ca="1">IF(AR22="","",IF(AR22="N","NCR",IF(AR22="D","DQ",Scores!$AD$30)))</f>
        <v/>
      </c>
      <c r="AU22" s="112" t="str">
        <f ca="1">IF($AV$29,0,IF(OR(AT22="NCR",AT22="DQ"),-5000,IF(AT22="","",(AT22-$AY$3)/(200-$AY$3)*100)))</f>
        <v/>
      </c>
      <c r="AV22" s="113">
        <v>1</v>
      </c>
      <c r="AW22" s="114" t="str">
        <f ca="1">IF(OR($H$29,AT22=""),"",IF(AT22="NCR",0,AT22)+IF($C22=1,0,AW20))</f>
        <v/>
      </c>
      <c r="AX22" s="115" t="str">
        <f ca="1">IF(Scores!$H$1&lt;$C22,"",IF(AU22="","",IF(OR(AT22="NCR",AT22="DQ"),"L",IF(OR(OFFSET($F22,0,(AV22-1)*10)="NCR",OFFSET($F22,0,(AV22-1)*10)="DQ"),"W",IF(OFFSET($G22,0,(AV22-1)*10)="","",IF(AU22=OFFSET($G22,0,(AV22-1)*10),"D",IF(AU22&lt;OFFSET($G22,0,(AV22-1)*10),"L","W")))))))</f>
        <v/>
      </c>
      <c r="AY22" s="116" t="str">
        <f ca="1">IF(AX22="","",IF(AX22="D",1,IF(AX22="W",2,0)))</f>
        <v/>
      </c>
      <c r="AZ22" s="117" t="str">
        <f ca="1">IF(AY22="","",SUM(AY$6:AY22))</f>
        <v/>
      </c>
      <c r="BA22" s="63"/>
      <c r="BB22" s="61" t="str">
        <f ca="1">IF(OR($BF$29,Scores!$H$1&lt;$C$22),"",Scores!$AB$32)</f>
        <v/>
      </c>
      <c r="BC22" s="62" t="str">
        <f ca="1">IF(OR($BF$29,Scores!$H$1&lt;$C$22),"",Scores!$AC$32)</f>
        <v/>
      </c>
      <c r="BD22" s="111" t="str">
        <f ca="1">IF(BB22="","",IF(BB22="N","NCR",IF(BB22="D","DQ",Scores!$AD$32)))</f>
        <v/>
      </c>
      <c r="BE22" s="112" t="str">
        <f ca="1">IF($BF$29,0,IF(OR(BD22="NCR",BD22="DQ"),-5000,IF(BD22="","",(BD22-$BI$3)/(200-$BI$3)*100)))</f>
        <v/>
      </c>
      <c r="BF22" s="113">
        <v>2</v>
      </c>
      <c r="BG22" s="114" t="str">
        <f ca="1">IF(OR($H$29,BD22=""),"",IF(BD22="NCR",0,BD22)+IF($C22=1,0,BG20))</f>
        <v/>
      </c>
      <c r="BH22" s="115" t="str">
        <f ca="1">IF(Scores!$H$1&lt;$C22,"",IF(BE22="","",IF(OR(BD22="NCR",BD22="DQ"),"L",IF(OR(OFFSET($F22,0,(BF22-1)*10)="NCR",OFFSET($F22,0,(BF22-1)*10)="DQ"),"W",IF(OFFSET($G22,0,(BF22-1)*10)="","",IF(BE22=OFFSET($G22,0,(BF22-1)*10),"D",IF(BE22&lt;OFFSET($G22,0,(BF22-1)*10),"L","W")))))))</f>
        <v/>
      </c>
      <c r="BI22" s="116" t="str">
        <f ca="1">IF(BH22="","",IF(BH22="D",1,IF(BH22="W",2,0)))</f>
        <v/>
      </c>
      <c r="BJ22" s="117" t="str">
        <f ca="1">IF(BI22="","",SUM(BI$6:BI22))</f>
        <v/>
      </c>
    </row>
    <row r="23" spans="1:62" ht="12.95" customHeight="1">
      <c r="A23" s="46"/>
      <c r="B23" s="109"/>
      <c r="C23" s="110"/>
      <c r="D23" s="61" t="str">
        <f ca="1">IF(OR($H$29,Scores!$H$1&lt;$C$22),"",Scores!$AB$23)</f>
        <v/>
      </c>
      <c r="E23" s="62" t="str">
        <f ca="1">IF(OR($H$29,Scores!$H$1&lt;$C$22),"",Scores!$AC$23)</f>
        <v/>
      </c>
      <c r="F23" s="111"/>
      <c r="G23" s="112"/>
      <c r="H23" s="113"/>
      <c r="I23" s="114"/>
      <c r="J23" s="115"/>
      <c r="K23" s="116"/>
      <c r="L23" s="117"/>
      <c r="M23" s="63"/>
      <c r="N23" s="61" t="str">
        <f ca="1">IF(OR($R$29,Scores!$H$1&lt;$C$22),"",Scores!$AB$25)</f>
        <v/>
      </c>
      <c r="O23" s="62" t="str">
        <f ca="1">IF(OR($R$29,Scores!$H$1&lt;$C$22),"",Scores!$AC$25)</f>
        <v/>
      </c>
      <c r="P23" s="111"/>
      <c r="Q23" s="112"/>
      <c r="R23" s="113"/>
      <c r="S23" s="114"/>
      <c r="T23" s="115"/>
      <c r="U23" s="116"/>
      <c r="V23" s="117"/>
      <c r="W23" s="63"/>
      <c r="X23" s="61" t="str">
        <f ca="1">IF(OR($AB$29,Scores!$H$1&lt;$C$22),"",Scores!$AB$27)</f>
        <v/>
      </c>
      <c r="Y23" s="62" t="str">
        <f ca="1">IF(OR($AB$29,Scores!$H$1&lt;$C$22),"",Scores!$AC$27)</f>
        <v/>
      </c>
      <c r="Z23" s="118"/>
      <c r="AA23" s="112"/>
      <c r="AB23" s="113"/>
      <c r="AC23" s="114"/>
      <c r="AD23" s="115"/>
      <c r="AE23" s="116"/>
      <c r="AF23" s="117"/>
      <c r="AG23" s="64"/>
      <c r="AH23" s="61" t="str">
        <f ca="1">IF(OR($AL$29,Scores!$H$1&lt;$C$22),"",Scores!$AB$29)</f>
        <v/>
      </c>
      <c r="AI23" s="62" t="str">
        <f ca="1">IF(OR($AL$29,Scores!$H$1&lt;$C$22),"",Scores!$AC$29)</f>
        <v/>
      </c>
      <c r="AJ23" s="111"/>
      <c r="AK23" s="112"/>
      <c r="AL23" s="113"/>
      <c r="AM23" s="114"/>
      <c r="AN23" s="115"/>
      <c r="AO23" s="116"/>
      <c r="AP23" s="121"/>
      <c r="AQ23" s="63"/>
      <c r="AR23" s="61" t="str">
        <f ca="1">IF(OR($AV$29,Scores!$H$1&lt;$C$22),"",Scores!$AB$31)</f>
        <v/>
      </c>
      <c r="AS23" s="62" t="str">
        <f ca="1">IF(OR($AV$29,Scores!$H$1&lt;$C$22),"",Scores!$AC$31)</f>
        <v/>
      </c>
      <c r="AT23" s="111"/>
      <c r="AU23" s="112"/>
      <c r="AV23" s="113"/>
      <c r="AW23" s="114"/>
      <c r="AX23" s="115"/>
      <c r="AY23" s="116"/>
      <c r="AZ23" s="117"/>
      <c r="BA23" s="63"/>
      <c r="BB23" s="61" t="str">
        <f ca="1">IF(OR($BF$29,Scores!$H$1&lt;$C$22),"",Scores!$AB$33)</f>
        <v/>
      </c>
      <c r="BC23" s="62" t="str">
        <f ca="1">IF(OR($BF$29,Scores!$H$1&lt;$C$22),"",Scores!$AC$33)</f>
        <v/>
      </c>
      <c r="BD23" s="111"/>
      <c r="BE23" s="112"/>
      <c r="BF23" s="113"/>
      <c r="BG23" s="114"/>
      <c r="BH23" s="115"/>
      <c r="BI23" s="116"/>
      <c r="BJ23" s="117"/>
    </row>
    <row r="24" spans="1:62" ht="12.95" customHeight="1">
      <c r="A24" s="65"/>
      <c r="B24" s="109">
        <f>Scores!$AE$18</f>
        <v>46449</v>
      </c>
      <c r="C24" s="110">
        <v>10</v>
      </c>
      <c r="D24" s="61" t="str">
        <f ca="1">IF(OR($H$29,Scores!$H$1&lt;$C$24),"",Scores!$AE$22)</f>
        <v/>
      </c>
      <c r="E24" s="62" t="str">
        <f ca="1">IF(OR($H$29,Scores!$H$1&lt;$C$24),"",Scores!$AF$22)</f>
        <v/>
      </c>
      <c r="F24" s="111" t="str">
        <f ca="1">IF(D24="","",IF(D24="N","NCR",IF(D24="D","DQ",Scores!$AG$22)))</f>
        <v/>
      </c>
      <c r="G24" s="112" t="str">
        <f ca="1">IF($H$29,0,IF(OR(F24="NCR",F24="DQ"),-5000,IF(F24="","",(F24-$K$3)/(200-$K$3)*100)))</f>
        <v/>
      </c>
      <c r="H24" s="113">
        <v>6</v>
      </c>
      <c r="I24" s="114" t="str">
        <f ca="1">IF(OR($H$29,F24=""),"",IF(F24="NCR",0,F24)+IF($C24=1,0,I22))</f>
        <v/>
      </c>
      <c r="J24" s="115" t="str">
        <f ca="1">IF(Scores!$H$1&lt;$C24,"",IF(G24="","",IF(OR(F24="NCR",F24="DQ"),"L",IF(OR(OFFSET($F24,0,(H24-1)*10)="NCR",OFFSET($F24,0,(H24-1)*10)="DQ"),"W",IF(OFFSET($G24,0,(H24-1)*10)="","",IF(G24=OFFSET($G24,0,(H24-1)*10),"D",IF(G24&lt;OFFSET($G24,0,(H24-1)*10),"L","W")))))))</f>
        <v/>
      </c>
      <c r="K24" s="116" t="str">
        <f ca="1">IF(F24="","",IF(J24="D",1,IF(J24="W",2,0)))</f>
        <v/>
      </c>
      <c r="L24" s="117" t="str">
        <f ca="1">IF(K24="","",SUM(K$6:K24))</f>
        <v/>
      </c>
      <c r="M24" s="63"/>
      <c r="N24" s="61" t="str">
        <f ca="1">IF(OR($R$29,Scores!$H$1&lt;$C$24),"",Scores!$AE$24)</f>
        <v/>
      </c>
      <c r="O24" s="62" t="str">
        <f ca="1">IF(OR($R$29,Scores!$H$1&lt;$C$24),"",Scores!$AF$24)</f>
        <v/>
      </c>
      <c r="P24" s="111" t="str">
        <f ca="1">IF(N24="","",IF(N24="N","NCR",IF(N24="D","DQ",Scores!$AG$24)))</f>
        <v/>
      </c>
      <c r="Q24" s="112" t="str">
        <f ca="1">IF($R$29,0,IF(OR(P24="NCR",P24="DQ"),-5000,IF(P24="","",(P24-$U$3)/(200-$U$3)*100)))</f>
        <v/>
      </c>
      <c r="R24" s="113">
        <v>3</v>
      </c>
      <c r="S24" s="114" t="str">
        <f ca="1">IF(OR($H$29,P24=""),"",IF(P24="NCR",0,P24)+IF($C24=1,0,S22))</f>
        <v/>
      </c>
      <c r="T24" s="115" t="str">
        <f ca="1">IF(Scores!$H$1&lt;$C24,"",IF(Q24="","",IF(OR(P24="NCR",P24="DQ"),"L",IF(OR(OFFSET($F24,0,(R24-1)*10)="NCR",OFFSET($F24,0,(R24-1)*10)="DQ"),"W",IF(OFFSET($G24,0,(R24-1)*10)="","",IF(Q24=OFFSET($G24,0,(R24-1)*10),"D",IF(Q24&lt;OFFSET($G24,0,(R24-1)*10),"L","W")))))))</f>
        <v/>
      </c>
      <c r="U24" s="116" t="str">
        <f ca="1">IF(T24="","",IF(T24="D",1,IF(T24="W",2,0)))</f>
        <v/>
      </c>
      <c r="V24" s="117" t="str">
        <f ca="1">IF(U24="","",SUM(U$6:U24))</f>
        <v/>
      </c>
      <c r="W24" s="63"/>
      <c r="X24" s="61" t="str">
        <f ca="1">IF(OR($AB$29,Scores!$H$1&lt;$C$24),"",Scores!$AE$26)</f>
        <v/>
      </c>
      <c r="Y24" s="62" t="str">
        <f ca="1">IF(OR($AB$29,Scores!$H$1&lt;$C$24),"",Scores!$AF$26)</f>
        <v/>
      </c>
      <c r="Z24" s="118" t="str">
        <f ca="1">IF(X24="","",IF(X24="N","NCR",IF(X24="D","DQ",Scores!$AG$26)))</f>
        <v/>
      </c>
      <c r="AA24" s="112" t="str">
        <f ca="1">IF($AB$29,0,IF(OR(Z24="NCR",Z24="DQ"),-5000,IF(Z24="","",(Z24-$AE$3)/(200-$AE$3)*100)))</f>
        <v/>
      </c>
      <c r="AB24" s="113">
        <v>2</v>
      </c>
      <c r="AC24" s="114" t="str">
        <f ca="1">IF(OR($H$29,Z24=""),"",IF(Z24="NCR",0,Z24)+IF($C24=1,0,AC22))</f>
        <v/>
      </c>
      <c r="AD24" s="115" t="str">
        <f ca="1">IF(Scores!$H$1&lt;$C24,"",IF(AA24="","",IF(OR(Z24="NCR",Z24="DQ"),"L",IF(OR(OFFSET($F24,0,(AB24-1)*10)="NCR",OFFSET($F24,0,(AB24-1)*10)="DQ"),"W",IF(OFFSET($G24,0,(AB24-1)*10)="","",IF(AA24=OFFSET($G24,0,(AB24-1)*10),"D",IF(AA24&lt;OFFSET($G24,0,(AB24-1)*10),"L","W")))))))</f>
        <v/>
      </c>
      <c r="AE24" s="116" t="str">
        <f ca="1">IF(AD24="","",IF(AD24="D",1,IF(AD24="W",2,0)))</f>
        <v/>
      </c>
      <c r="AF24" s="117" t="str">
        <f ca="1">IF(AE24="","",SUM(AE$6:AE24))</f>
        <v/>
      </c>
      <c r="AG24" s="64"/>
      <c r="AH24" s="61" t="str">
        <f ca="1">IF(OR($AL$29,Scores!$H$1&lt;$C$24),"",Scores!$AE$28)</f>
        <v/>
      </c>
      <c r="AI24" s="62" t="str">
        <f ca="1">IF(OR($AL$29,Scores!$H$1&lt;$C$24),"",Scores!$AF$28)</f>
        <v/>
      </c>
      <c r="AJ24" s="111" t="str">
        <f ca="1">IF(AH24="","",IF(AH24="N","NCR",IF(AH24="D","DQ",Scores!$AG$28)))</f>
        <v/>
      </c>
      <c r="AK24" s="112" t="str">
        <f ca="1">IF($AL$29,0,IF(OR(AJ24="NCR",AJ24="DQ"),-5000,IF(AJ24="","",(AJ24-$AO$3)/(200-$AO$3)*100)))</f>
        <v/>
      </c>
      <c r="AL24" s="113">
        <v>5</v>
      </c>
      <c r="AM24" s="114" t="str">
        <f ca="1">IF(OR($H$29,AJ24=""),"",IF(AJ24="NCR",0,AJ24)+IF($C24=1,0,AM22))</f>
        <v/>
      </c>
      <c r="AN24" s="115" t="str">
        <f ca="1">IF(Scores!$H$1&lt;$C24,"",IF(AK24="","",IF(OR(AJ24="NCR",AJ24="DQ"),"L",IF(OR(OFFSET($F24,0,(AL24-1)*10)="NCR",OFFSET($F24,0,(AL24-1)*10)="DQ"),"W",IF(OFFSET($G24,0,(AL24-1)*10)="","",IF(AK24=OFFSET($G24,0,(AL24-1)*10),"D",IF(AK24&lt;OFFSET($G24,0,(AL24-1)*10),"L","W")))))))</f>
        <v/>
      </c>
      <c r="AO24" s="116" t="str">
        <f ca="1">IF(AN24="","",IF(AN24="D",1,IF(AN24="W",2,0)))</f>
        <v/>
      </c>
      <c r="AP24" s="121" t="str">
        <f ca="1">IF(AO24="","",SUM(AO$6:AO24))</f>
        <v/>
      </c>
      <c r="AQ24" s="63"/>
      <c r="AR24" s="61" t="str">
        <f ca="1">IF(OR($AV$29,Scores!$H$1&lt;$C$24),"",Scores!$AE$30)</f>
        <v/>
      </c>
      <c r="AS24" s="62" t="str">
        <f ca="1">IF(OR($AV$29,Scores!$H$1&lt;$C$24),"",Scores!$AF$30)</f>
        <v/>
      </c>
      <c r="AT24" s="111" t="str">
        <f ca="1">IF(AR24="","",IF(AR24="N","NCR",IF(AR24="D","DQ",Scores!$AG$30)))</f>
        <v/>
      </c>
      <c r="AU24" s="112" t="str">
        <f ca="1">IF($AV$29,0,IF(OR(AT24="NCR",AT24="DQ"),-5000,IF(AT24="","",(AT24-$AY$3)/(200-$AY$3)*100)))</f>
        <v/>
      </c>
      <c r="AV24" s="113">
        <v>4</v>
      </c>
      <c r="AW24" s="114" t="str">
        <f ca="1">IF(OR($H$29,AT24=""),"",IF(AT24="NCR",0,AT24)+IF($C24=1,0,AW22))</f>
        <v/>
      </c>
      <c r="AX24" s="115" t="str">
        <f ca="1">IF(Scores!$H$1&lt;$C24,"",IF(AU24="","",IF(OR(AT24="NCR",AT24="DQ"),"L",IF(OR(OFFSET($F24,0,(AV24-1)*10)="NCR",OFFSET($F24,0,(AV24-1)*10)="DQ"),"W",IF(OFFSET($G24,0,(AV24-1)*10)="","",IF(AU24=OFFSET($G24,0,(AV24-1)*10),"D",IF(AU24&lt;OFFSET($G24,0,(AV24-1)*10),"L","W")))))))</f>
        <v/>
      </c>
      <c r="AY24" s="116" t="str">
        <f ca="1">IF(AX24="","",IF(AX24="D",1,IF(AX24="W",2,0)))</f>
        <v/>
      </c>
      <c r="AZ24" s="117" t="str">
        <f ca="1">IF(AY24="","",SUM(AY$6:AY24))</f>
        <v/>
      </c>
      <c r="BA24" s="63"/>
      <c r="BB24" s="61" t="str">
        <f ca="1">IF(OR($BF$29,Scores!$H$1&lt;$C$24),"",Scores!$AE$32)</f>
        <v/>
      </c>
      <c r="BC24" s="62" t="str">
        <f ca="1">IF(OR($BF$29,Scores!$H$1&lt;$C$24),"",Scores!$AF$32)</f>
        <v/>
      </c>
      <c r="BD24" s="111" t="str">
        <f ca="1">IF(BB24="","",IF(BB24="N","NCR",IF(BB24="D","DQ",Scores!$AG$32)))</f>
        <v/>
      </c>
      <c r="BE24" s="112" t="str">
        <f ca="1">IF($BF$29,0,IF(OR(BD24="NCR",BD24="DQ"),-5000,IF(BD24="","",(BD24-$BI$3)/(200-$BI$3)*100)))</f>
        <v/>
      </c>
      <c r="BF24" s="113">
        <v>1</v>
      </c>
      <c r="BG24" s="114" t="str">
        <f ca="1">IF(OR($H$29,BD24=""),"",IF(BD24="NCR",0,BD24)+IF($C24=1,0,BG22))</f>
        <v/>
      </c>
      <c r="BH24" s="115" t="str">
        <f ca="1">IF(Scores!$H$1&lt;$C24,"",IF(BE24="","",IF(OR(BD24="NCR",BD24="DQ"),"L",IF(OR(OFFSET($F24,0,(BF24-1)*10)="NCR",OFFSET($F24,0,(BF24-1)*10)="DQ"),"W",IF(OFFSET($G24,0,(BF24-1)*10)="","",IF(BE24=OFFSET($G24,0,(BF24-1)*10),"D",IF(BE24&lt;OFFSET($G24,0,(BF24-1)*10),"L","W")))))))</f>
        <v/>
      </c>
      <c r="BI24" s="116" t="str">
        <f ca="1">IF(BH24="","",IF(BH24="D",1,IF(BH24="W",2,0)))</f>
        <v/>
      </c>
      <c r="BJ24" s="117" t="str">
        <f ca="1">IF(BI24="","",SUM(BI$6:BI24))</f>
        <v/>
      </c>
    </row>
    <row r="25" spans="1:62" ht="12.95" customHeight="1">
      <c r="A25" s="65"/>
      <c r="B25" s="109"/>
      <c r="C25" s="110"/>
      <c r="D25" s="61" t="str">
        <f ca="1">IF(OR($H$29,Scores!$H$1&lt;$C$24),"",Scores!$AE$23)</f>
        <v/>
      </c>
      <c r="E25" s="62" t="str">
        <f ca="1">IF(OR($H$29,Scores!$H$1&lt;$C$24),"",Scores!$AF$23)</f>
        <v/>
      </c>
      <c r="F25" s="111"/>
      <c r="G25" s="112"/>
      <c r="H25" s="113"/>
      <c r="I25" s="114"/>
      <c r="J25" s="115"/>
      <c r="K25" s="116"/>
      <c r="L25" s="117"/>
      <c r="M25" s="63"/>
      <c r="N25" s="61" t="str">
        <f ca="1">IF(OR($R$29,Scores!$H$1&lt;$C$24),"",Scores!$AE$25)</f>
        <v/>
      </c>
      <c r="O25" s="62" t="str">
        <f ca="1">IF(OR($R$29,Scores!$H$1&lt;$C$24),"",Scores!$AF$25)</f>
        <v/>
      </c>
      <c r="P25" s="111"/>
      <c r="Q25" s="112"/>
      <c r="R25" s="113"/>
      <c r="S25" s="114"/>
      <c r="T25" s="115"/>
      <c r="U25" s="116"/>
      <c r="V25" s="117"/>
      <c r="W25" s="63"/>
      <c r="X25" s="61" t="str">
        <f ca="1">IF(OR($AB$29,Scores!$H$1&lt;$C$24),"",Scores!$AE$27)</f>
        <v/>
      </c>
      <c r="Y25" s="62" t="str">
        <f ca="1">IF(OR($AB$29,Scores!$H$1&lt;$C$24),"",Scores!$AF$27)</f>
        <v/>
      </c>
      <c r="Z25" s="118"/>
      <c r="AA25" s="112"/>
      <c r="AB25" s="113"/>
      <c r="AC25" s="114"/>
      <c r="AD25" s="115"/>
      <c r="AE25" s="116"/>
      <c r="AF25" s="117"/>
      <c r="AG25" s="64"/>
      <c r="AH25" s="61" t="str">
        <f ca="1">IF(OR($AL$29,Scores!$H$1&lt;$C$24),"",Scores!$AE$29)</f>
        <v/>
      </c>
      <c r="AI25" s="62" t="str">
        <f ca="1">IF(OR($AL$29,Scores!$H$1&lt;$C$24),"",Scores!$AF$29)</f>
        <v/>
      </c>
      <c r="AJ25" s="111"/>
      <c r="AK25" s="112"/>
      <c r="AL25" s="113"/>
      <c r="AM25" s="114"/>
      <c r="AN25" s="115"/>
      <c r="AO25" s="116"/>
      <c r="AP25" s="121"/>
      <c r="AQ25" s="63"/>
      <c r="AR25" s="61" t="str">
        <f ca="1">IF(OR($AV$29,Scores!$H$1&lt;$C$24),"",Scores!$AE$31)</f>
        <v/>
      </c>
      <c r="AS25" s="62" t="str">
        <f ca="1">IF(OR($AV$29,Scores!$H$1&lt;$C$24),"",Scores!$AF$31)</f>
        <v/>
      </c>
      <c r="AT25" s="111"/>
      <c r="AU25" s="112"/>
      <c r="AV25" s="113"/>
      <c r="AW25" s="114"/>
      <c r="AX25" s="115"/>
      <c r="AY25" s="116"/>
      <c r="AZ25" s="117"/>
      <c r="BA25" s="66"/>
      <c r="BB25" s="61" t="str">
        <f ca="1">IF(OR($BF$29,Scores!$H$1&lt;$C$24),"",Scores!$AE$33)</f>
        <v/>
      </c>
      <c r="BC25" s="62" t="str">
        <f ca="1">IF(OR($BF$29,Scores!$H$1&lt;$C$24),"",Scores!$AF$33)</f>
        <v/>
      </c>
      <c r="BD25" s="111"/>
      <c r="BE25" s="112"/>
      <c r="BF25" s="113"/>
      <c r="BG25" s="114"/>
      <c r="BH25" s="115"/>
      <c r="BI25" s="116"/>
      <c r="BJ25" s="117"/>
    </row>
    <row r="26" spans="1:62" ht="25.5" customHeight="1">
      <c r="A26" s="67"/>
      <c r="B26" s="68"/>
      <c r="C26" s="69"/>
      <c r="D26" s="102" t="s">
        <v>14</v>
      </c>
      <c r="E26" s="102"/>
      <c r="F26" s="102"/>
      <c r="G26" s="70"/>
      <c r="H26" s="103" t="s">
        <v>15</v>
      </c>
      <c r="I26" s="103"/>
      <c r="J26" s="104" t="s">
        <v>16</v>
      </c>
      <c r="K26" s="104"/>
      <c r="L26" s="104"/>
      <c r="M26" s="71"/>
      <c r="N26" s="102" t="s">
        <v>14</v>
      </c>
      <c r="O26" s="102"/>
      <c r="P26" s="102"/>
      <c r="Q26" s="70"/>
      <c r="R26" s="103" t="s">
        <v>15</v>
      </c>
      <c r="S26" s="103"/>
      <c r="T26" s="104" t="s">
        <v>16</v>
      </c>
      <c r="U26" s="104"/>
      <c r="V26" s="104"/>
      <c r="W26" s="71"/>
      <c r="X26" s="102" t="s">
        <v>14</v>
      </c>
      <c r="Y26" s="102"/>
      <c r="Z26" s="102"/>
      <c r="AA26" s="70"/>
      <c r="AB26" s="103" t="s">
        <v>15</v>
      </c>
      <c r="AC26" s="103"/>
      <c r="AD26" s="104" t="s">
        <v>16</v>
      </c>
      <c r="AE26" s="104"/>
      <c r="AF26" s="104"/>
      <c r="AG26" s="72"/>
      <c r="AH26" s="102" t="s">
        <v>14</v>
      </c>
      <c r="AI26" s="102"/>
      <c r="AJ26" s="102"/>
      <c r="AK26" s="70"/>
      <c r="AL26" s="103" t="s">
        <v>15</v>
      </c>
      <c r="AM26" s="103"/>
      <c r="AN26" s="104" t="s">
        <v>16</v>
      </c>
      <c r="AO26" s="104"/>
      <c r="AP26" s="104"/>
      <c r="AQ26" s="71"/>
      <c r="AR26" s="102" t="s">
        <v>14</v>
      </c>
      <c r="AS26" s="102"/>
      <c r="AT26" s="102"/>
      <c r="AU26" s="70"/>
      <c r="AV26" s="103" t="s">
        <v>15</v>
      </c>
      <c r="AW26" s="103"/>
      <c r="AX26" s="104" t="s">
        <v>16</v>
      </c>
      <c r="AY26" s="104"/>
      <c r="AZ26" s="104"/>
      <c r="BA26" s="73"/>
      <c r="BB26" s="102" t="s">
        <v>14</v>
      </c>
      <c r="BC26" s="102"/>
      <c r="BD26" s="102"/>
      <c r="BE26" s="70"/>
      <c r="BF26" s="103" t="s">
        <v>15</v>
      </c>
      <c r="BG26" s="103"/>
      <c r="BH26" s="104" t="s">
        <v>16</v>
      </c>
      <c r="BI26" s="104"/>
      <c r="BJ26" s="104"/>
    </row>
    <row r="27" spans="1:62" ht="30.75" customHeight="1">
      <c r="A27" s="67"/>
      <c r="B27" s="74"/>
      <c r="C27" s="75"/>
      <c r="D27" s="105" t="str">
        <f ca="1">IF(J27="","",RANK($N$30,$N$30:$S$30,0))</f>
        <v/>
      </c>
      <c r="E27" s="105"/>
      <c r="F27" s="105"/>
      <c r="G27" s="76" t="str">
        <f ca="1">IF(OR(,Scores!$H$1=0,COUNT(G6:G24)=0),"",IF(H29,0,IF(COUNT(F6:F24)=0,-5000,(SUM(F6:F24)-(COUNT(F6:F24)*K$3))/(COUNT(F6:F24)*(200-K$3))*100)))</f>
        <v/>
      </c>
      <c r="H27" s="106" t="str">
        <f ca="1">IF(OR($H$29,ISERROR(AVERAGE(LARGE(F14:F24,{1,2,3,4,5})))),"",AVERAGE(LARGE(F14:F24,{1,2,3,4,5})))</f>
        <v/>
      </c>
      <c r="I27" s="106"/>
      <c r="J27" s="107" t="str">
        <f ca="1">IF(G27="","",MAX(L6:L24))</f>
        <v/>
      </c>
      <c r="K27" s="107"/>
      <c r="L27" s="107"/>
      <c r="M27" s="77"/>
      <c r="N27" s="105" t="str">
        <f ca="1">IF(T27="","",RANK($O$30,$N$30:$S$30,0))</f>
        <v/>
      </c>
      <c r="O27" s="105"/>
      <c r="P27" s="105"/>
      <c r="Q27" s="76" t="str">
        <f ca="1">IF(OR(,Scores!$H$1=0,COUNT(Q6:Q24)=0),"",IF(R29,0,IF(COUNT(P6:P24)=0,-5000,(SUM(P6:P24)-(COUNT(P6:P24)*U$3))/(COUNT(P6:P24)*(200-U$3))*100)))</f>
        <v/>
      </c>
      <c r="R27" s="106" t="str">
        <f ca="1">IF(OR($R$29,ISERROR(AVERAGE(LARGE(P14:P24,{1,2,3,4,5})))),"",AVERAGE(LARGE(P14:P24,{1,2,3,4,5})))</f>
        <v/>
      </c>
      <c r="S27" s="106"/>
      <c r="T27" s="107" t="str">
        <f ca="1">IF(Q27="","",MAX(V6:V24))</f>
        <v/>
      </c>
      <c r="U27" s="107"/>
      <c r="V27" s="107"/>
      <c r="W27" s="77"/>
      <c r="X27" s="105" t="str">
        <f ca="1">IF(AD27="","",RANK($P$30,$N$30:$S$30,0))</f>
        <v/>
      </c>
      <c r="Y27" s="105"/>
      <c r="Z27" s="105"/>
      <c r="AA27" s="76" t="str">
        <f ca="1">IF(OR(,Scores!$H$1=0,COUNT(AA6:AA24)=0),"",IF(AB29,0,IF(COUNT(Z6:Z24)=0,-5000,(SUM(Z6:Z24)-(COUNT(Z6:Z24)*AE$3))/(COUNT(Z6:Z24)*(200-AE$3))*100)))</f>
        <v/>
      </c>
      <c r="AB27" s="106" t="str">
        <f ca="1">IF(OR($AB$29,ISERROR(AVERAGE(LARGE(Z14:Z24,{1,2,3,4,5})))),"",AVERAGE(LARGE(Z14:Z24,{1,2,3,4,5})))</f>
        <v/>
      </c>
      <c r="AC27" s="106"/>
      <c r="AD27" s="107" t="str">
        <f ca="1">IF(AA27="","",MAX(AF6:AF24))</f>
        <v/>
      </c>
      <c r="AE27" s="107"/>
      <c r="AF27" s="107"/>
      <c r="AG27" s="78"/>
      <c r="AH27" s="105" t="str">
        <f ca="1">IF(AN27="","",RANK($Q$30,$N$30:$S$30,0))</f>
        <v/>
      </c>
      <c r="AI27" s="105"/>
      <c r="AJ27" s="105"/>
      <c r="AK27" s="76" t="str">
        <f ca="1">IF(OR(,Scores!$H$1=0,COUNT(AK6:AK24)=0),"",IF(AL29,0,IF(COUNT(AJ6:AJ24)=0,-5000,(SUM(AJ6:AJ24)-(COUNT(AJ6:AJ24)*AO$3))/(COUNT(AJ6:AJ24)*(200-AO$3))*100)))</f>
        <v/>
      </c>
      <c r="AL27" s="106" t="str">
        <f ca="1">IF(OR($AL$29,ISERROR(AVERAGE(LARGE(AJ14:AJ24,{1,2,3,4,5})))),"",AVERAGE(LARGE(AJ14:AJ24,{1,2,3,4,5})))</f>
        <v/>
      </c>
      <c r="AM27" s="106"/>
      <c r="AN27" s="107" t="str">
        <f ca="1">IF(AK27="","",MAX(AP6:AP24))</f>
        <v/>
      </c>
      <c r="AO27" s="107"/>
      <c r="AP27" s="107"/>
      <c r="AQ27" s="77"/>
      <c r="AR27" s="105" t="str">
        <f ca="1">IF(AX27="","",RANK($R$30,$N$30:$S$30,0))</f>
        <v/>
      </c>
      <c r="AS27" s="105"/>
      <c r="AT27" s="105"/>
      <c r="AU27" s="76" t="str">
        <f ca="1">IF(OR(,Scores!$H$1=0,COUNT(AU6:AU24)=0),"",IF(AV29,0,IF(COUNT(AT6:AT24)=0,-5000,(SUM(AT6:AT24)-(COUNT(AT6:AT24)*AY$3))/(COUNT(AT6:AT24)*(200-AY$3))*100)))</f>
        <v/>
      </c>
      <c r="AV27" s="106" t="str">
        <f ca="1">IF(OR($AV$29,ISERROR(AVERAGE(LARGE(AT14:AT24,{1,2,3,4,5})))),"",AVERAGE(LARGE(AT14:AT24,{1,2,3,4,5})))</f>
        <v/>
      </c>
      <c r="AW27" s="106"/>
      <c r="AX27" s="107" t="str">
        <f ca="1">IF(AU27="","",MAX(AZ6:AZ24))</f>
        <v/>
      </c>
      <c r="AY27" s="107"/>
      <c r="AZ27" s="107"/>
      <c r="BA27" s="79"/>
      <c r="BB27" s="105" t="str">
        <f ca="1">IF(BH27="","",RANK($S$30,$N$30:$S$30,0))</f>
        <v/>
      </c>
      <c r="BC27" s="105"/>
      <c r="BD27" s="105"/>
      <c r="BE27" s="76" t="str">
        <f ca="1">IF(OR(,Scores!$H$1=0,COUNT(BE6:BE24)=0),"",IF(BF29,0,IF(COUNT(BD6:BD24)=0,-5000,(SUM(BD6:BD24)-(COUNT(BD6:BD24)*BI$3))/(COUNT(BD6:BD24)*(200-BI$3))*100)))</f>
        <v/>
      </c>
      <c r="BF27" s="106" t="str">
        <f ca="1">IF(OR($BF$29,ISERROR(AVERAGE(LARGE(BD14:BD24,{1,2,3,4,5})))),"",AVERAGE(LARGE(BD14:BD24,{1,2,3,4,5})))</f>
        <v/>
      </c>
      <c r="BG27" s="106"/>
      <c r="BH27" s="107" t="str">
        <f ca="1">IF(BE27="","",MAX(BJ6:BJ24))</f>
        <v/>
      </c>
      <c r="BI27" s="107"/>
      <c r="BJ27" s="107"/>
    </row>
    <row r="28" spans="1:62" s="36" customFormat="1" ht="18.600000000000001" customHeight="1">
      <c r="A28" s="80"/>
      <c r="B28" s="80"/>
      <c r="C28"/>
      <c r="D28"/>
      <c r="E28"/>
      <c r="F28"/>
      <c r="G28" s="80"/>
      <c r="H28"/>
      <c r="I28"/>
      <c r="N28" s="81"/>
      <c r="O28" s="81"/>
      <c r="S28" s="80"/>
      <c r="T28" s="80"/>
      <c r="U28" s="80"/>
      <c r="W28" s="80"/>
      <c r="Z28" s="80"/>
      <c r="AA28" s="80"/>
      <c r="AB28" s="80"/>
      <c r="AC28" s="80"/>
      <c r="AD28" s="80"/>
      <c r="AE28" s="80"/>
      <c r="AG28" s="80"/>
      <c r="AJ28" s="80"/>
      <c r="AK28" s="80"/>
      <c r="AL28" s="80"/>
      <c r="AM28" s="80"/>
      <c r="AN28" s="80"/>
      <c r="AO28" s="80"/>
      <c r="AQ28" s="80"/>
      <c r="AT28" s="80"/>
      <c r="AU28" s="80"/>
      <c r="AV28" s="82"/>
      <c r="AW28" s="80"/>
      <c r="BD28" s="80"/>
      <c r="BE28" s="80"/>
      <c r="BF28" s="80"/>
      <c r="BG28" s="80"/>
      <c r="BH28" s="83"/>
      <c r="BI28" s="83"/>
    </row>
    <row r="29" spans="1:62" s="37" customFormat="1" ht="15" hidden="1">
      <c r="A29" s="84"/>
      <c r="B29" s="38" t="s">
        <v>17</v>
      </c>
      <c r="C29" s="38"/>
      <c r="D29" s="38"/>
      <c r="E29" s="38"/>
      <c r="F29" s="38"/>
      <c r="G29" s="84"/>
      <c r="H29" s="108" t="b">
        <f>$D$4="Bogey"</f>
        <v>0</v>
      </c>
      <c r="I29" s="108"/>
      <c r="J29" s="108"/>
      <c r="N29" s="38"/>
      <c r="R29" s="108" t="b">
        <f>$N$4="Bogey"</f>
        <v>0</v>
      </c>
      <c r="S29" s="108"/>
      <c r="T29" s="108"/>
      <c r="U29" s="84"/>
      <c r="W29" s="84"/>
      <c r="X29" s="38"/>
      <c r="Z29" s="84"/>
      <c r="AA29" s="84"/>
      <c r="AB29" s="108" t="b">
        <f>$X$4="Bogey"</f>
        <v>0</v>
      </c>
      <c r="AC29" s="108"/>
      <c r="AD29" s="108"/>
      <c r="AE29" s="84"/>
      <c r="AG29" s="84"/>
      <c r="AH29" s="38"/>
      <c r="AJ29" s="84"/>
      <c r="AK29" s="84"/>
      <c r="AL29" s="108" t="b">
        <f>$AH$4="Bogey"</f>
        <v>0</v>
      </c>
      <c r="AM29" s="108"/>
      <c r="AN29" s="108"/>
      <c r="AO29" s="84"/>
      <c r="AQ29" s="84"/>
      <c r="AR29" s="38"/>
      <c r="AT29" s="84"/>
      <c r="AU29" s="84"/>
      <c r="AV29" s="108" t="b">
        <f>$AR$4="Bogey"</f>
        <v>0</v>
      </c>
      <c r="AW29" s="108"/>
      <c r="AX29" s="108"/>
      <c r="BB29" s="38"/>
      <c r="BD29" s="84"/>
      <c r="BE29" s="84"/>
      <c r="BF29" s="108" t="b">
        <f>$BB$4="Bogey"</f>
        <v>0</v>
      </c>
      <c r="BG29" s="108"/>
      <c r="BH29" s="108"/>
      <c r="BI29" s="84"/>
    </row>
    <row r="30" spans="1:62" s="38" customFormat="1" ht="53.85" hidden="1" customHeight="1">
      <c r="A30" s="85"/>
      <c r="B30" s="38" t="s">
        <v>18</v>
      </c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7">
        <f ca="1">IF(ISNUMBER($J$27),$J$27+(ROUND(G27,2)/10000),-1)</f>
        <v>-1</v>
      </c>
      <c r="O30" s="87">
        <f ca="1">IF(ISNUMBER($T$27),$T$27+(ROUND(Q27,2)/10000),-2)</f>
        <v>-2</v>
      </c>
      <c r="P30" s="87">
        <f ca="1">IF(ISNUMBER($AD$27),$AD$27+(ROUND(AA27,2)/10000),-3)</f>
        <v>-3</v>
      </c>
      <c r="Q30" s="87">
        <f ca="1">IF(ISNUMBER($AN$27),$AN$27+(ROUND(AK27,2)/10000),-4)</f>
        <v>-4</v>
      </c>
      <c r="R30" s="87">
        <f ca="1">IF(ISNUMBER($AX$27),$AX$27+(ROUND(AU27,2)/10000),-5)</f>
        <v>-5</v>
      </c>
      <c r="S30" s="87">
        <f ca="1">IF(ISNUMBER($BH$27),$BH$27+(ROUND(BE27,2)/10000),-6)</f>
        <v>-6</v>
      </c>
      <c r="T30"/>
      <c r="U30"/>
      <c r="V30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Z30" s="86"/>
      <c r="BB30" s="86"/>
      <c r="BC30" s="86"/>
      <c r="BD30" s="86"/>
      <c r="BE30" s="86"/>
      <c r="BF30" s="86"/>
      <c r="BG30" s="86"/>
      <c r="BH30" s="86"/>
      <c r="BI30" s="86"/>
      <c r="BJ30" s="86"/>
    </row>
    <row r="31" spans="1:62" ht="12.75" customHeight="1">
      <c r="A31" s="46"/>
      <c r="B31" s="1"/>
      <c r="C31" s="1"/>
      <c r="D31" s="88"/>
      <c r="E31" s="88"/>
      <c r="F31" s="1"/>
      <c r="G31" s="1"/>
      <c r="H31" s="89"/>
      <c r="I31" s="89"/>
      <c r="J31" s="90">
        <v>0</v>
      </c>
      <c r="K31" s="90"/>
      <c r="L31" s="89"/>
      <c r="M31" s="89"/>
      <c r="N31" s="88"/>
      <c r="O31" s="88"/>
      <c r="P31" s="1"/>
      <c r="Q31" s="91"/>
      <c r="R31" s="1"/>
      <c r="S31" s="1"/>
      <c r="T31" s="1"/>
      <c r="U31" s="1"/>
      <c r="V31" s="89"/>
      <c r="W31" s="89"/>
      <c r="X31" s="89"/>
      <c r="Y31" s="89"/>
      <c r="Z31" s="1"/>
      <c r="AA31" s="1"/>
      <c r="AB31" s="1"/>
      <c r="AC31" s="1"/>
      <c r="AD31" s="1"/>
      <c r="AE31" s="1"/>
      <c r="AF31" s="89"/>
      <c r="AG31" s="89"/>
      <c r="AH31" s="89"/>
      <c r="AI31" s="89"/>
      <c r="AJ31" s="1"/>
      <c r="AK31" s="1"/>
      <c r="AL31" s="1"/>
      <c r="AM31" s="1"/>
      <c r="AN31" s="1"/>
      <c r="AO31" s="1"/>
      <c r="AP31" s="89"/>
      <c r="AQ31" s="89"/>
      <c r="AR31" s="89"/>
      <c r="AS31" s="89"/>
      <c r="AT31" s="1"/>
      <c r="AU31" s="1"/>
      <c r="AV31" s="1"/>
      <c r="AW31" s="1"/>
      <c r="AZ31" s="89"/>
      <c r="BB31" s="89"/>
      <c r="BC31" s="89"/>
      <c r="BD31" s="1"/>
      <c r="BE31" s="1"/>
      <c r="BF31" s="89"/>
      <c r="BG31" s="89"/>
      <c r="BH31" s="89"/>
      <c r="BI31" s="90"/>
      <c r="BJ31" s="89"/>
    </row>
    <row r="32" spans="1:62">
      <c r="A32" s="46"/>
      <c r="B32" s="1"/>
      <c r="C32" s="1"/>
      <c r="D32" s="41"/>
      <c r="E32" s="41"/>
      <c r="F32" s="1"/>
      <c r="G32" s="1"/>
      <c r="L32" s="1"/>
      <c r="M32" s="1"/>
      <c r="N32" s="41"/>
      <c r="O32" s="4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Z32" s="1"/>
      <c r="BB32" s="1"/>
      <c r="BC32" s="1"/>
      <c r="BD32" s="1"/>
      <c r="BE32" s="1"/>
      <c r="BJ32" s="1"/>
    </row>
    <row r="33" spans="1:62">
      <c r="A33" s="46"/>
      <c r="B33" s="1"/>
      <c r="C33" s="1"/>
      <c r="D33" s="41"/>
      <c r="E33" s="41"/>
      <c r="F33" s="92"/>
      <c r="G33" s="92"/>
      <c r="H33" s="1"/>
      <c r="I33" s="1"/>
      <c r="J33" s="1"/>
      <c r="K33" s="1"/>
      <c r="L33" s="1"/>
      <c r="M33" s="1"/>
      <c r="N33" s="41"/>
      <c r="O33" s="41"/>
      <c r="P33" s="92"/>
      <c r="Q33" s="92"/>
      <c r="R33" s="1"/>
      <c r="S33" s="1"/>
      <c r="T33" s="1"/>
      <c r="U33" s="1"/>
      <c r="V33" s="1"/>
      <c r="W33" s="1"/>
      <c r="X33" s="1"/>
      <c r="Y33" s="1"/>
      <c r="Z33" s="92"/>
      <c r="AA33" s="92"/>
      <c r="AB33" s="1"/>
      <c r="AC33" s="1"/>
      <c r="AD33" s="1"/>
      <c r="AE33" s="1"/>
      <c r="AF33" s="1"/>
      <c r="AG33" s="1"/>
      <c r="AH33" s="1"/>
      <c r="AI33" s="1"/>
      <c r="AJ33" s="92"/>
      <c r="AK33" s="92"/>
      <c r="AL33" s="1"/>
      <c r="AM33" s="1"/>
      <c r="AN33" s="1"/>
      <c r="AO33" s="1"/>
      <c r="AP33" s="1"/>
      <c r="AQ33" s="1"/>
      <c r="AR33" s="1"/>
      <c r="AS33" s="1"/>
      <c r="AT33" s="92"/>
      <c r="AU33" s="92"/>
      <c r="AV33" s="1"/>
      <c r="AW33" s="1"/>
      <c r="AZ33" s="1"/>
      <c r="BB33" s="1"/>
      <c r="BC33" s="1"/>
      <c r="BD33" s="92"/>
      <c r="BE33" s="92"/>
      <c r="BF33" s="1"/>
      <c r="BG33" s="1"/>
      <c r="BH33" s="1"/>
      <c r="BI33" s="1"/>
      <c r="BJ33" s="1"/>
    </row>
    <row r="34" spans="1:62" ht="13.5" customHeight="1">
      <c r="A34" s="46"/>
      <c r="B34" s="1"/>
      <c r="C34" s="1"/>
      <c r="D34" s="41"/>
      <c r="E34" s="41"/>
      <c r="F34" s="1"/>
      <c r="G34" s="1"/>
      <c r="H34" s="1"/>
      <c r="I34" s="1"/>
      <c r="J34" s="1"/>
      <c r="K34" s="1"/>
      <c r="L34" s="1"/>
      <c r="M34" s="1"/>
      <c r="N34" s="41"/>
      <c r="O34" s="4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Z34" s="1"/>
      <c r="BB34" s="1"/>
      <c r="BC34" s="1"/>
      <c r="BD34" s="1"/>
      <c r="BE34" s="1"/>
      <c r="BF34" s="1"/>
      <c r="BG34" s="1"/>
      <c r="BH34" s="1"/>
      <c r="BI34" s="1"/>
      <c r="BJ34" s="1"/>
    </row>
    <row r="35" spans="1:62">
      <c r="A35" s="46"/>
      <c r="B35" s="1"/>
      <c r="C35" s="1"/>
      <c r="D35" s="41"/>
      <c r="E35" s="41"/>
      <c r="F35" s="1"/>
      <c r="G35" s="1"/>
      <c r="H35" s="1"/>
      <c r="I35" s="1"/>
      <c r="J35" s="1"/>
      <c r="K35" s="1"/>
      <c r="L35" s="1"/>
      <c r="M35" s="1"/>
      <c r="N35" s="41"/>
      <c r="O35" s="4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Z35" s="1"/>
      <c r="BB35" s="1"/>
      <c r="BC35" s="1"/>
      <c r="BD35" s="1"/>
      <c r="BE35" s="1"/>
      <c r="BF35" s="1"/>
      <c r="BG35" s="1"/>
      <c r="BH35" s="1"/>
      <c r="BI35" s="1"/>
      <c r="BJ35" s="1"/>
    </row>
    <row r="36" spans="1:62">
      <c r="A36" s="46"/>
      <c r="B36" s="1"/>
      <c r="C36" s="1"/>
      <c r="D36" s="41"/>
      <c r="E36" s="41"/>
      <c r="F36" s="1"/>
      <c r="G36" s="1"/>
      <c r="H36" s="1"/>
      <c r="I36" s="1"/>
      <c r="J36" s="1"/>
      <c r="K36" s="1"/>
      <c r="L36" s="1"/>
      <c r="M36" s="1"/>
      <c r="N36" s="41"/>
      <c r="O36" s="4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P36" s="1"/>
      <c r="AQ36" s="1"/>
      <c r="AR36" s="1"/>
      <c r="AS36" s="1"/>
      <c r="AT36" s="1"/>
      <c r="AU36" s="1"/>
      <c r="AW36" s="1"/>
      <c r="AZ36" s="1"/>
      <c r="BB36" s="1"/>
      <c r="BC36" s="1"/>
      <c r="BD36" s="1"/>
      <c r="BE36" s="1"/>
      <c r="BF36" s="1"/>
      <c r="BG36" s="1"/>
      <c r="BH36" s="1"/>
      <c r="BI36" s="1"/>
      <c r="BJ36" s="1"/>
    </row>
    <row r="37" spans="1:62" ht="13.5" customHeight="1">
      <c r="A37" s="46"/>
      <c r="B37" s="1"/>
      <c r="C37" s="1"/>
      <c r="D37" s="41"/>
      <c r="E37" s="41"/>
      <c r="F37" s="1"/>
      <c r="G37" s="1"/>
      <c r="H37" s="1"/>
      <c r="I37" s="1"/>
      <c r="J37" s="1"/>
      <c r="K37" s="1"/>
      <c r="L37" s="1"/>
      <c r="M37" s="1"/>
      <c r="N37" s="41"/>
      <c r="O37" s="4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P37" s="1"/>
      <c r="AQ37" s="1"/>
      <c r="AR37" s="1"/>
      <c r="AS37" s="1"/>
      <c r="AT37" s="1"/>
      <c r="AU37" s="1"/>
      <c r="AW37" s="1"/>
      <c r="AZ37" s="1"/>
      <c r="BB37" s="1"/>
      <c r="BC37" s="1"/>
      <c r="BD37" s="1"/>
      <c r="BE37" s="1"/>
      <c r="BF37" s="1"/>
      <c r="BG37" s="1"/>
      <c r="BH37" s="1"/>
      <c r="BI37" s="1"/>
      <c r="BJ37" s="1"/>
    </row>
    <row r="38" spans="1:62" ht="13.5" customHeight="1">
      <c r="A38" s="46"/>
      <c r="B38" s="1"/>
      <c r="C38" s="1"/>
      <c r="D38" s="41"/>
      <c r="E38" s="41"/>
      <c r="F38" s="1"/>
      <c r="G38" s="1"/>
      <c r="H38" s="1"/>
      <c r="I38" s="1"/>
      <c r="J38" s="1"/>
      <c r="K38" s="1"/>
      <c r="L38" s="1"/>
      <c r="M38" s="1"/>
      <c r="N38" s="41"/>
      <c r="O38" s="4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P38" s="1"/>
      <c r="AQ38" s="1"/>
      <c r="AR38" s="1"/>
      <c r="AS38" s="1"/>
      <c r="AT38" s="1"/>
      <c r="AU38" s="1"/>
      <c r="AW38" s="1"/>
      <c r="AZ38" s="1"/>
      <c r="BB38" s="1"/>
      <c r="BC38" s="1"/>
      <c r="BD38" s="1"/>
      <c r="BE38" s="1"/>
      <c r="BF38" s="1"/>
      <c r="BG38" s="1"/>
      <c r="BH38" s="1"/>
      <c r="BI38" s="1"/>
      <c r="BJ38" s="1"/>
    </row>
    <row r="39" spans="1:62" ht="13.5" customHeight="1">
      <c r="A39" s="46"/>
      <c r="B39" s="1"/>
      <c r="C39" s="1"/>
      <c r="D39" s="41"/>
      <c r="E39" s="41"/>
      <c r="F39" s="1"/>
      <c r="G39" s="1"/>
      <c r="H39" s="1"/>
      <c r="I39" s="1"/>
      <c r="J39" s="1"/>
      <c r="K39" s="1"/>
      <c r="L39" s="1"/>
      <c r="M39" s="1"/>
      <c r="N39" s="41"/>
      <c r="O39" s="4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P39" s="1"/>
      <c r="AQ39" s="1"/>
      <c r="AR39" s="1"/>
      <c r="AS39" s="1"/>
      <c r="AT39" s="1"/>
      <c r="AU39" s="1"/>
      <c r="AW39" s="1"/>
      <c r="AZ39" s="1"/>
      <c r="BB39" s="1"/>
      <c r="BC39" s="1"/>
      <c r="BD39" s="1"/>
      <c r="BE39" s="1"/>
      <c r="BF39" s="1"/>
      <c r="BG39" s="1"/>
      <c r="BH39" s="1"/>
      <c r="BI39" s="1"/>
      <c r="BJ39" s="1"/>
    </row>
    <row r="40" spans="1:62" ht="13.5" customHeight="1">
      <c r="A40" s="46"/>
      <c r="B40" s="1"/>
      <c r="C40" s="1"/>
      <c r="D40" s="41"/>
      <c r="E40" s="41"/>
      <c r="F40" s="1"/>
      <c r="G40" s="1"/>
      <c r="H40" s="1"/>
      <c r="I40" s="1"/>
      <c r="J40" s="1"/>
      <c r="K40" s="1"/>
      <c r="L40" s="1"/>
      <c r="M40" s="1"/>
      <c r="N40" s="41"/>
      <c r="O40" s="4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P40" s="1"/>
      <c r="AQ40" s="1"/>
      <c r="AR40" s="1"/>
      <c r="AS40" s="1"/>
      <c r="AT40" s="1"/>
      <c r="AU40" s="1"/>
      <c r="AW40" s="1"/>
      <c r="AZ40" s="1"/>
      <c r="BB40" s="1"/>
      <c r="BC40" s="1"/>
      <c r="BD40" s="1"/>
      <c r="BE40" s="1"/>
      <c r="BF40" s="1"/>
      <c r="BG40" s="1"/>
      <c r="BH40" s="1"/>
      <c r="BI40" s="1"/>
      <c r="BJ40" s="1"/>
    </row>
    <row r="41" spans="1:62">
      <c r="A41" s="46"/>
      <c r="B41" s="1"/>
      <c r="C41" s="1"/>
      <c r="D41" s="41"/>
      <c r="E41" s="41"/>
      <c r="F41" s="1"/>
      <c r="G41" s="1"/>
      <c r="H41" s="1"/>
      <c r="I41" s="1"/>
      <c r="J41" s="1"/>
      <c r="K41" s="1"/>
      <c r="L41" s="1"/>
      <c r="M41" s="1"/>
      <c r="N41" s="41"/>
      <c r="O41" s="4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P41" s="1"/>
      <c r="AQ41" s="1"/>
      <c r="AR41" s="1"/>
      <c r="AS41" s="1"/>
      <c r="AT41" s="1"/>
      <c r="AU41" s="1"/>
      <c r="AW41" s="1"/>
      <c r="AZ41" s="1"/>
      <c r="BB41" s="1"/>
      <c r="BC41" s="1"/>
      <c r="BD41" s="1"/>
      <c r="BE41" s="1"/>
      <c r="BF41" s="1"/>
      <c r="BG41" s="1"/>
      <c r="BH41" s="1"/>
      <c r="BI41" s="1"/>
      <c r="BJ41" s="1"/>
    </row>
  </sheetData>
  <mergeCells count="515">
    <mergeCell ref="BJ24:BJ25"/>
    <mergeCell ref="BJ6:BJ7"/>
    <mergeCell ref="BJ8:BJ9"/>
    <mergeCell ref="BJ10:BJ11"/>
    <mergeCell ref="BJ12:BJ13"/>
    <mergeCell ref="BJ14:BJ15"/>
    <mergeCell ref="BJ16:BJ17"/>
    <mergeCell ref="BJ18:BJ19"/>
    <mergeCell ref="BJ20:BJ21"/>
    <mergeCell ref="BJ22:BJ23"/>
    <mergeCell ref="BH24:BH25"/>
    <mergeCell ref="BI6:BI7"/>
    <mergeCell ref="BI8:BI9"/>
    <mergeCell ref="BI10:BI11"/>
    <mergeCell ref="BI12:BI13"/>
    <mergeCell ref="BI14:BI15"/>
    <mergeCell ref="BI16:BI17"/>
    <mergeCell ref="BI18:BI19"/>
    <mergeCell ref="BI20:BI21"/>
    <mergeCell ref="BI22:BI23"/>
    <mergeCell ref="BI24:BI25"/>
    <mergeCell ref="BH6:BH7"/>
    <mergeCell ref="BH8:BH9"/>
    <mergeCell ref="BH10:BH11"/>
    <mergeCell ref="BH12:BH13"/>
    <mergeCell ref="BH14:BH15"/>
    <mergeCell ref="BH16:BH17"/>
    <mergeCell ref="BH18:BH19"/>
    <mergeCell ref="BH20:BH21"/>
    <mergeCell ref="BH22:BH23"/>
    <mergeCell ref="BF24:BF25"/>
    <mergeCell ref="BG6:BG7"/>
    <mergeCell ref="BG8:BG9"/>
    <mergeCell ref="BG10:BG11"/>
    <mergeCell ref="BG12:BG13"/>
    <mergeCell ref="BG14:BG15"/>
    <mergeCell ref="BG16:BG17"/>
    <mergeCell ref="BG18:BG19"/>
    <mergeCell ref="BG20:BG21"/>
    <mergeCell ref="BG22:BG23"/>
    <mergeCell ref="BG24:BG25"/>
    <mergeCell ref="BF6:BF7"/>
    <mergeCell ref="BF8:BF9"/>
    <mergeCell ref="BF10:BF11"/>
    <mergeCell ref="BF12:BF13"/>
    <mergeCell ref="BF14:BF15"/>
    <mergeCell ref="BF16:BF17"/>
    <mergeCell ref="BF18:BF19"/>
    <mergeCell ref="BF20:BF21"/>
    <mergeCell ref="BF22:BF23"/>
    <mergeCell ref="BD24:BD25"/>
    <mergeCell ref="BE6:BE7"/>
    <mergeCell ref="BE8:BE9"/>
    <mergeCell ref="BE10:BE11"/>
    <mergeCell ref="BE12:BE13"/>
    <mergeCell ref="BE14:BE15"/>
    <mergeCell ref="BE16:BE17"/>
    <mergeCell ref="BE18:BE19"/>
    <mergeCell ref="BE20:BE21"/>
    <mergeCell ref="BE22:BE23"/>
    <mergeCell ref="BE24:BE25"/>
    <mergeCell ref="BD6:BD7"/>
    <mergeCell ref="BD8:BD9"/>
    <mergeCell ref="BD10:BD11"/>
    <mergeCell ref="BD12:BD13"/>
    <mergeCell ref="BD14:BD15"/>
    <mergeCell ref="BD16:BD17"/>
    <mergeCell ref="BD18:BD19"/>
    <mergeCell ref="BD20:BD21"/>
    <mergeCell ref="BD22:BD23"/>
    <mergeCell ref="AY24:AY25"/>
    <mergeCell ref="AZ6:AZ7"/>
    <mergeCell ref="AZ8:AZ9"/>
    <mergeCell ref="AZ10:AZ11"/>
    <mergeCell ref="AZ12:AZ13"/>
    <mergeCell ref="AZ14:AZ15"/>
    <mergeCell ref="AZ16:AZ17"/>
    <mergeCell ref="AZ18:AZ19"/>
    <mergeCell ref="AZ20:AZ21"/>
    <mergeCell ref="AZ22:AZ23"/>
    <mergeCell ref="AZ24:AZ25"/>
    <mergeCell ref="AY6:AY7"/>
    <mergeCell ref="AY8:AY9"/>
    <mergeCell ref="AY10:AY11"/>
    <mergeCell ref="AY12:AY13"/>
    <mergeCell ref="AY14:AY15"/>
    <mergeCell ref="AY16:AY17"/>
    <mergeCell ref="AY18:AY19"/>
    <mergeCell ref="AY20:AY21"/>
    <mergeCell ref="AY22:AY23"/>
    <mergeCell ref="AW24:AW25"/>
    <mergeCell ref="AX6:AX7"/>
    <mergeCell ref="AX8:AX9"/>
    <mergeCell ref="AX10:AX11"/>
    <mergeCell ref="AX12:AX13"/>
    <mergeCell ref="AX14:AX15"/>
    <mergeCell ref="AX16:AX17"/>
    <mergeCell ref="AX18:AX19"/>
    <mergeCell ref="AX20:AX21"/>
    <mergeCell ref="AX22:AX23"/>
    <mergeCell ref="AX24:AX25"/>
    <mergeCell ref="AW6:AW7"/>
    <mergeCell ref="AW8:AW9"/>
    <mergeCell ref="AW10:AW11"/>
    <mergeCell ref="AW12:AW13"/>
    <mergeCell ref="AW14:AW15"/>
    <mergeCell ref="AW16:AW17"/>
    <mergeCell ref="AW18:AW19"/>
    <mergeCell ref="AW20:AW21"/>
    <mergeCell ref="AW22:AW23"/>
    <mergeCell ref="AU24:AU25"/>
    <mergeCell ref="AV6:AV7"/>
    <mergeCell ref="AV8:AV9"/>
    <mergeCell ref="AV10:AV11"/>
    <mergeCell ref="AV12:AV13"/>
    <mergeCell ref="AV14:AV15"/>
    <mergeCell ref="AV16:AV17"/>
    <mergeCell ref="AV18:AV19"/>
    <mergeCell ref="AV20:AV21"/>
    <mergeCell ref="AV22:AV23"/>
    <mergeCell ref="AV24:AV25"/>
    <mergeCell ref="AU6:AU7"/>
    <mergeCell ref="AU8:AU9"/>
    <mergeCell ref="AU10:AU11"/>
    <mergeCell ref="AU12:AU13"/>
    <mergeCell ref="AU14:AU15"/>
    <mergeCell ref="AU16:AU17"/>
    <mergeCell ref="AU18:AU19"/>
    <mergeCell ref="AU20:AU21"/>
    <mergeCell ref="AU22:AU23"/>
    <mergeCell ref="AP24:AP25"/>
    <mergeCell ref="AT6:AT7"/>
    <mergeCell ref="AT8:AT9"/>
    <mergeCell ref="AT10:AT11"/>
    <mergeCell ref="AT12:AT13"/>
    <mergeCell ref="AT14:AT15"/>
    <mergeCell ref="AT16:AT17"/>
    <mergeCell ref="AT18:AT19"/>
    <mergeCell ref="AT20:AT21"/>
    <mergeCell ref="AT22:AT23"/>
    <mergeCell ref="AT24:AT25"/>
    <mergeCell ref="AP6:AP7"/>
    <mergeCell ref="AP8:AP9"/>
    <mergeCell ref="AP10:AP11"/>
    <mergeCell ref="AP12:AP13"/>
    <mergeCell ref="AP14:AP15"/>
    <mergeCell ref="AP16:AP17"/>
    <mergeCell ref="AP18:AP19"/>
    <mergeCell ref="AP20:AP21"/>
    <mergeCell ref="AP22:AP23"/>
    <mergeCell ref="AN24:AN25"/>
    <mergeCell ref="AO6:AO7"/>
    <mergeCell ref="AO8:AO9"/>
    <mergeCell ref="AO10:AO11"/>
    <mergeCell ref="AO12:AO13"/>
    <mergeCell ref="AO14:AO15"/>
    <mergeCell ref="AO16:AO17"/>
    <mergeCell ref="AO18:AO19"/>
    <mergeCell ref="AO20:AO21"/>
    <mergeCell ref="AO22:AO23"/>
    <mergeCell ref="AO24:AO25"/>
    <mergeCell ref="AN6:AN7"/>
    <mergeCell ref="AN8:AN9"/>
    <mergeCell ref="AN10:AN11"/>
    <mergeCell ref="AN12:AN13"/>
    <mergeCell ref="AN14:AN15"/>
    <mergeCell ref="AN16:AN17"/>
    <mergeCell ref="AN18:AN19"/>
    <mergeCell ref="AN20:AN21"/>
    <mergeCell ref="AN22:AN23"/>
    <mergeCell ref="AL24:AL25"/>
    <mergeCell ref="AM6:AM7"/>
    <mergeCell ref="AM8:AM9"/>
    <mergeCell ref="AM10:AM11"/>
    <mergeCell ref="AM12:AM13"/>
    <mergeCell ref="AM14:AM15"/>
    <mergeCell ref="AM16:AM17"/>
    <mergeCell ref="AM18:AM19"/>
    <mergeCell ref="AM20:AM21"/>
    <mergeCell ref="AM22:AM23"/>
    <mergeCell ref="AM24:AM25"/>
    <mergeCell ref="AL6:AL7"/>
    <mergeCell ref="AL8:AL9"/>
    <mergeCell ref="AL10:AL11"/>
    <mergeCell ref="AL12:AL13"/>
    <mergeCell ref="AL14:AL15"/>
    <mergeCell ref="AL16:AL17"/>
    <mergeCell ref="AL18:AL19"/>
    <mergeCell ref="AL20:AL21"/>
    <mergeCell ref="AL22:AL23"/>
    <mergeCell ref="AJ24:AJ25"/>
    <mergeCell ref="AK6:AK7"/>
    <mergeCell ref="AK8:AK9"/>
    <mergeCell ref="AK10:AK11"/>
    <mergeCell ref="AK12:AK13"/>
    <mergeCell ref="AK14:AK15"/>
    <mergeCell ref="AK16:AK17"/>
    <mergeCell ref="AK18:AK19"/>
    <mergeCell ref="AK20:AK21"/>
    <mergeCell ref="AK22:AK23"/>
    <mergeCell ref="AK24:AK25"/>
    <mergeCell ref="AJ6:AJ7"/>
    <mergeCell ref="AJ8:AJ9"/>
    <mergeCell ref="AJ10:AJ11"/>
    <mergeCell ref="AJ12:AJ13"/>
    <mergeCell ref="AJ14:AJ15"/>
    <mergeCell ref="AJ16:AJ17"/>
    <mergeCell ref="AJ18:AJ19"/>
    <mergeCell ref="AJ20:AJ21"/>
    <mergeCell ref="AJ22:AJ23"/>
    <mergeCell ref="AE24:AE25"/>
    <mergeCell ref="AF6:AF7"/>
    <mergeCell ref="AF8:AF9"/>
    <mergeCell ref="AF10:AF11"/>
    <mergeCell ref="AF12:AF13"/>
    <mergeCell ref="AF14:AF15"/>
    <mergeCell ref="AF16:AF17"/>
    <mergeCell ref="AF18:AF19"/>
    <mergeCell ref="AF20:AF21"/>
    <mergeCell ref="AF22:AF23"/>
    <mergeCell ref="AF24:AF25"/>
    <mergeCell ref="AE6:AE7"/>
    <mergeCell ref="AE8:AE9"/>
    <mergeCell ref="AE10:AE11"/>
    <mergeCell ref="AE12:AE13"/>
    <mergeCell ref="AE14:AE15"/>
    <mergeCell ref="AE16:AE17"/>
    <mergeCell ref="AE18:AE19"/>
    <mergeCell ref="AE20:AE21"/>
    <mergeCell ref="AE22:AE23"/>
    <mergeCell ref="AC24:AC25"/>
    <mergeCell ref="AD6:AD7"/>
    <mergeCell ref="AD8:AD9"/>
    <mergeCell ref="AD10:AD11"/>
    <mergeCell ref="AD12:AD13"/>
    <mergeCell ref="AD14:AD15"/>
    <mergeCell ref="AD16:AD17"/>
    <mergeCell ref="AD18:AD19"/>
    <mergeCell ref="AD20:AD21"/>
    <mergeCell ref="AD22:AD23"/>
    <mergeCell ref="AD24:AD25"/>
    <mergeCell ref="AC6:AC7"/>
    <mergeCell ref="AC8:AC9"/>
    <mergeCell ref="AC10:AC11"/>
    <mergeCell ref="AC12:AC13"/>
    <mergeCell ref="AC14:AC15"/>
    <mergeCell ref="AC16:AC17"/>
    <mergeCell ref="AC18:AC19"/>
    <mergeCell ref="AC20:AC21"/>
    <mergeCell ref="AC22:AC23"/>
    <mergeCell ref="AA24:AA25"/>
    <mergeCell ref="AB6:AB7"/>
    <mergeCell ref="AB8:AB9"/>
    <mergeCell ref="AB10:AB11"/>
    <mergeCell ref="AB12:AB13"/>
    <mergeCell ref="AB14:AB15"/>
    <mergeCell ref="AB16:AB17"/>
    <mergeCell ref="AB18:AB19"/>
    <mergeCell ref="AB20:AB21"/>
    <mergeCell ref="AB22:AB23"/>
    <mergeCell ref="AB24:AB25"/>
    <mergeCell ref="AA6:AA7"/>
    <mergeCell ref="AA8:AA9"/>
    <mergeCell ref="AA10:AA11"/>
    <mergeCell ref="AA12:AA13"/>
    <mergeCell ref="AA14:AA15"/>
    <mergeCell ref="AA16:AA17"/>
    <mergeCell ref="AA18:AA19"/>
    <mergeCell ref="AA20:AA21"/>
    <mergeCell ref="AA22:AA23"/>
    <mergeCell ref="V24:V25"/>
    <mergeCell ref="Z6:Z7"/>
    <mergeCell ref="Z8:Z9"/>
    <mergeCell ref="Z10:Z11"/>
    <mergeCell ref="Z12:Z13"/>
    <mergeCell ref="Z14:Z15"/>
    <mergeCell ref="Z16:Z17"/>
    <mergeCell ref="Z18:Z19"/>
    <mergeCell ref="Z20:Z21"/>
    <mergeCell ref="Z22:Z23"/>
    <mergeCell ref="Z24:Z25"/>
    <mergeCell ref="V6:V7"/>
    <mergeCell ref="V8:V9"/>
    <mergeCell ref="V10:V11"/>
    <mergeCell ref="V12:V13"/>
    <mergeCell ref="V14:V15"/>
    <mergeCell ref="V16:V17"/>
    <mergeCell ref="V18:V19"/>
    <mergeCell ref="V20:V21"/>
    <mergeCell ref="V22:V23"/>
    <mergeCell ref="T24:T25"/>
    <mergeCell ref="U6:U7"/>
    <mergeCell ref="U8:U9"/>
    <mergeCell ref="U10:U11"/>
    <mergeCell ref="U12:U13"/>
    <mergeCell ref="U14:U15"/>
    <mergeCell ref="U16:U17"/>
    <mergeCell ref="U18:U19"/>
    <mergeCell ref="U20:U21"/>
    <mergeCell ref="U22:U23"/>
    <mergeCell ref="U24:U25"/>
    <mergeCell ref="T6:T7"/>
    <mergeCell ref="T8:T9"/>
    <mergeCell ref="T10:T11"/>
    <mergeCell ref="T12:T13"/>
    <mergeCell ref="T14:T15"/>
    <mergeCell ref="T16:T17"/>
    <mergeCell ref="T18:T19"/>
    <mergeCell ref="T20:T21"/>
    <mergeCell ref="T22:T23"/>
    <mergeCell ref="R24:R25"/>
    <mergeCell ref="S6:S7"/>
    <mergeCell ref="S8:S9"/>
    <mergeCell ref="S10:S11"/>
    <mergeCell ref="S12:S13"/>
    <mergeCell ref="S14:S15"/>
    <mergeCell ref="S16:S17"/>
    <mergeCell ref="S18:S19"/>
    <mergeCell ref="S20:S21"/>
    <mergeCell ref="S22:S23"/>
    <mergeCell ref="S24:S25"/>
    <mergeCell ref="R6:R7"/>
    <mergeCell ref="R8:R9"/>
    <mergeCell ref="R10:R11"/>
    <mergeCell ref="R12:R13"/>
    <mergeCell ref="R14:R15"/>
    <mergeCell ref="R16:R17"/>
    <mergeCell ref="R18:R19"/>
    <mergeCell ref="R20:R21"/>
    <mergeCell ref="R22:R23"/>
    <mergeCell ref="P24:P25"/>
    <mergeCell ref="Q6:Q7"/>
    <mergeCell ref="Q8:Q9"/>
    <mergeCell ref="Q10:Q11"/>
    <mergeCell ref="Q12:Q13"/>
    <mergeCell ref="Q14:Q15"/>
    <mergeCell ref="Q16:Q17"/>
    <mergeCell ref="Q18:Q19"/>
    <mergeCell ref="Q20:Q21"/>
    <mergeCell ref="Q22:Q23"/>
    <mergeCell ref="Q24:Q25"/>
    <mergeCell ref="P6:P7"/>
    <mergeCell ref="P8:P9"/>
    <mergeCell ref="P10:P11"/>
    <mergeCell ref="P12:P13"/>
    <mergeCell ref="P14:P15"/>
    <mergeCell ref="P16:P17"/>
    <mergeCell ref="P18:P19"/>
    <mergeCell ref="P20:P21"/>
    <mergeCell ref="P22:P23"/>
    <mergeCell ref="K24:K2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I24:I2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G24:G2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C22:C23"/>
    <mergeCell ref="C24:C2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H29:J29"/>
    <mergeCell ref="R29:T29"/>
    <mergeCell ref="AB29:AD29"/>
    <mergeCell ref="AL29:AN29"/>
    <mergeCell ref="AV29:AX29"/>
    <mergeCell ref="BF29:BH29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C6:C7"/>
    <mergeCell ref="C8:C9"/>
    <mergeCell ref="C10:C11"/>
    <mergeCell ref="C12:C13"/>
    <mergeCell ref="C14:C15"/>
    <mergeCell ref="C16:C17"/>
    <mergeCell ref="C18:C19"/>
    <mergeCell ref="C20:C21"/>
    <mergeCell ref="AH27:AJ27"/>
    <mergeCell ref="AL27:AM27"/>
    <mergeCell ref="AN27:AP27"/>
    <mergeCell ref="AR27:AT27"/>
    <mergeCell ref="AV27:AW27"/>
    <mergeCell ref="AX27:AZ27"/>
    <mergeCell ref="BB27:BD27"/>
    <mergeCell ref="BF27:BG27"/>
    <mergeCell ref="BH27:BJ27"/>
    <mergeCell ref="D27:F27"/>
    <mergeCell ref="H27:I27"/>
    <mergeCell ref="J27:L27"/>
    <mergeCell ref="N27:P27"/>
    <mergeCell ref="R27:S27"/>
    <mergeCell ref="T27:V27"/>
    <mergeCell ref="X27:Z27"/>
    <mergeCell ref="AB27:AC27"/>
    <mergeCell ref="AD27:AF27"/>
    <mergeCell ref="AH26:AJ26"/>
    <mergeCell ref="AL26:AM26"/>
    <mergeCell ref="AN26:AP26"/>
    <mergeCell ref="AR26:AT26"/>
    <mergeCell ref="AV26:AW26"/>
    <mergeCell ref="AX26:AZ26"/>
    <mergeCell ref="BB26:BD26"/>
    <mergeCell ref="BF26:BG26"/>
    <mergeCell ref="BH26:BJ26"/>
    <mergeCell ref="D26:F26"/>
    <mergeCell ref="H26:I26"/>
    <mergeCell ref="J26:L26"/>
    <mergeCell ref="N26:P26"/>
    <mergeCell ref="R26:S26"/>
    <mergeCell ref="T26:V26"/>
    <mergeCell ref="X26:Z26"/>
    <mergeCell ref="AB26:AC26"/>
    <mergeCell ref="AD26:AF26"/>
    <mergeCell ref="B4:C4"/>
    <mergeCell ref="D4:L4"/>
    <mergeCell ref="N4:V4"/>
    <mergeCell ref="X4:AF4"/>
    <mergeCell ref="AH4:AP4"/>
    <mergeCell ref="AR4:AZ4"/>
    <mergeCell ref="BB4:BJ4"/>
    <mergeCell ref="D5:E5"/>
    <mergeCell ref="N5:O5"/>
    <mergeCell ref="X5:Y5"/>
    <mergeCell ref="AH5:AI5"/>
    <mergeCell ref="AR5:AS5"/>
    <mergeCell ref="BB5:BC5"/>
    <mergeCell ref="B2:BJ2"/>
    <mergeCell ref="B3:C3"/>
    <mergeCell ref="D3:E3"/>
    <mergeCell ref="I3:J3"/>
    <mergeCell ref="K3:L3"/>
    <mergeCell ref="N3:O3"/>
    <mergeCell ref="S3:T3"/>
    <mergeCell ref="U3:V3"/>
    <mergeCell ref="X3:Y3"/>
    <mergeCell ref="AC3:AD3"/>
    <mergeCell ref="AE3:AF3"/>
    <mergeCell ref="AH3:AI3"/>
    <mergeCell ref="AM3:AN3"/>
    <mergeCell ref="AO3:AP3"/>
    <mergeCell ref="AR3:AS3"/>
    <mergeCell ref="AW3:AX3"/>
    <mergeCell ref="AY3:AZ3"/>
    <mergeCell ref="BB3:BC3"/>
    <mergeCell ref="BG3:BH3"/>
    <mergeCell ref="BI3:BJ3"/>
  </mergeCells>
  <conditionalFormatting sqref="D27 N27 X27 AH27 AR27 BB27">
    <cfRule type="cellIs" dxfId="1" priority="2" operator="equal">
      <formula>1</formula>
    </cfRule>
  </conditionalFormatting>
  <pageMargins left="0.39374999999999999" right="0.39374999999999999" top="0.39374999999999999" bottom="0.56041666666666701" header="0.511811023622047" footer="0.39374999999999999"/>
  <pageSetup paperSize="9" orientation="landscape" horizontalDpi="300" verticalDpi="300"/>
  <headerFooter>
    <oddFooter>&amp;L&amp;12© CSSC-TSA Results&amp;R&amp;12Published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10D0C"/>
    <pageSetUpPr fitToPage="1"/>
  </sheetPr>
  <dimension ref="A1:AH44"/>
  <sheetViews>
    <sheetView topLeftCell="A8" zoomScale="90" zoomScaleNormal="90" workbookViewId="0">
      <selection activeCell="AC16" sqref="AC16"/>
    </sheetView>
  </sheetViews>
  <sheetFormatPr defaultColWidth="9" defaultRowHeight="12.75"/>
  <cols>
    <col min="1" max="1" width="1.5703125" customWidth="1"/>
    <col min="2" max="2" width="13.28515625" style="2" customWidth="1"/>
    <col min="3" max="3" width="17.28515625" customWidth="1"/>
    <col min="4" max="55" width="4.5703125" customWidth="1"/>
  </cols>
  <sheetData>
    <row r="1" spans="1:34" hidden="1">
      <c r="A1" s="1"/>
      <c r="B1" s="3"/>
      <c r="C1" s="3"/>
      <c r="D1" s="1"/>
      <c r="E1" s="4"/>
      <c r="F1" t="str">
        <f>IF(YEAR($D$18)&lt;&gt;YEAR($AE$18),"Winter","Summer")</f>
        <v>Winter</v>
      </c>
      <c r="G1" t="str">
        <f>IF(YEAR($D$18)&lt;&gt;YEAR($AE$18),CONCATENATE(YEAR($D$18),"/",RIGHT(YEAR($AE$18),2)),YEAR($D$18))</f>
        <v>2026/27</v>
      </c>
      <c r="H1">
        <f ca="1">COUNTIF(F35:AG35,"Y")</f>
        <v>0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s="1" customFormat="1" ht="11.1" customHeight="1">
      <c r="A2" s="5"/>
      <c r="B2" s="6"/>
      <c r="C2" s="3"/>
      <c r="F2"/>
      <c r="G2"/>
      <c r="H2"/>
    </row>
    <row r="3" spans="1:34" ht="35.85" customHeight="1">
      <c r="A3" s="7"/>
      <c r="B3" s="122" t="s">
        <v>19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</row>
    <row r="4" spans="1:34" ht="19.350000000000001" customHeight="1">
      <c r="B4" s="123" t="str">
        <f>CONCATENATE("Rename this spreadsheet file as """,MID($F$1,1,1),"IAR Div Z"" where Z is your div no.")</f>
        <v>Rename this spreadsheet file as "WIAR Div Z" where Z is your div no.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</row>
    <row r="5" spans="1:34" ht="19.350000000000001" customHeight="1">
      <c r="B5" s="124" t="s">
        <v>20</v>
      </c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</row>
    <row r="6" spans="1:34" ht="18">
      <c r="B6" s="125" t="str">
        <f ca="1">CONCATENATE("Replace ""Z"" in the division number cell (",SUBSTITUTE(CELL("address",B20),"$",""),") with the appropriate division number (the title is then determined automatically).")</f>
        <v>Replace "Z" in the division number cell (B20) with the appropriate division number (the title is then determined automatically).</v>
      </c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  <c r="AE6" s="125"/>
      <c r="AF6" s="125"/>
      <c r="AG6" s="125"/>
    </row>
    <row r="7" spans="1:34" ht="35.1" customHeight="1">
      <c r="B7" s="126" t="s">
        <v>21</v>
      </c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  <c r="AE7" s="126"/>
      <c r="AF7" s="126"/>
      <c r="AG7" s="126"/>
    </row>
    <row r="8" spans="1:34" ht="19.350000000000001" customHeight="1">
      <c r="B8" s="126" t="s">
        <v>22</v>
      </c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6"/>
      <c r="AD8" s="126"/>
      <c r="AE8" s="126"/>
      <c r="AF8" s="126"/>
      <c r="AG8" s="126"/>
    </row>
    <row r="9" spans="1:34" ht="34.35" customHeight="1">
      <c r="B9" s="124" t="s">
        <v>23</v>
      </c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</row>
    <row r="10" spans="1:34" ht="35.1" customHeight="1">
      <c r="B10" s="126" t="s">
        <v>24</v>
      </c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</row>
    <row r="11" spans="1:34" ht="18">
      <c r="B11" s="125" t="str">
        <f>CONCATENATE("After each round is complete, select the result sheet and menu File &gt; Export &gt; PDF. Ensure the range is “selected sheets” then click Export. Save the file as ",MID($F$1,1,1),"IAR Div Z.pdf where Z is your div no. Email the pdf to the CSSC TSA Results address (or upload through the web site). Please don't send this spreadsheet.")</f>
        <v>After each round is complete, select the result sheet and menu File &gt; Export &gt; PDF. Ensure the range is “selected sheets” then click Export. Save the file as WIAR Div Z.pdf where Z is your div no. Email the pdf to the CSSC TSA Results address (or upload through the web site). Please don't send this spreadsheet.</v>
      </c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</row>
    <row r="12" spans="1:34" ht="18">
      <c r="B12" s="127" t="str">
        <f>CONCATENATE("You can hide these ",ROW($B$12)-ROW($B$3)+1," rows if you don’t need the instructions any more.")</f>
        <v>You can hide these 10 rows if you don’t need the instructions any more.</v>
      </c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  <c r="Z12" s="127"/>
      <c r="AA12" s="127"/>
      <c r="AB12" s="127"/>
      <c r="AC12" s="127"/>
      <c r="AD12" s="127"/>
      <c r="AE12" s="127"/>
      <c r="AF12" s="127"/>
      <c r="AG12" s="127"/>
    </row>
    <row r="13" spans="1:34">
      <c r="B13"/>
    </row>
    <row r="14" spans="1:34">
      <c r="A14" s="1"/>
      <c r="B14" s="3" t="s">
        <v>25</v>
      </c>
      <c r="C14" s="3"/>
    </row>
    <row r="15" spans="1:34">
      <c r="A15" s="1"/>
      <c r="B15" s="8" t="s">
        <v>26</v>
      </c>
      <c r="C15" s="9" t="s">
        <v>27</v>
      </c>
    </row>
    <row r="16" spans="1:34">
      <c r="A16" s="1"/>
      <c r="B16" s="128" t="s">
        <v>28</v>
      </c>
      <c r="C16" s="128"/>
    </row>
    <row r="17" spans="1:34">
      <c r="A17" s="1"/>
      <c r="B17" s="10"/>
      <c r="C17" s="11"/>
    </row>
    <row r="18" spans="1:34">
      <c r="A18" s="1"/>
      <c r="B18" s="3"/>
      <c r="C18" s="12" t="s">
        <v>29</v>
      </c>
      <c r="D18" s="129">
        <v>46316</v>
      </c>
      <c r="E18" s="129"/>
      <c r="F18" s="129"/>
      <c r="G18" s="129">
        <v>46330</v>
      </c>
      <c r="H18" s="129"/>
      <c r="I18" s="129"/>
      <c r="J18" s="129">
        <v>46344</v>
      </c>
      <c r="K18" s="129"/>
      <c r="L18" s="129"/>
      <c r="M18" s="129">
        <v>46358</v>
      </c>
      <c r="N18" s="129"/>
      <c r="O18" s="129"/>
      <c r="P18" s="129">
        <v>46372</v>
      </c>
      <c r="Q18" s="129"/>
      <c r="R18" s="129"/>
      <c r="S18" s="129">
        <v>46393</v>
      </c>
      <c r="T18" s="129"/>
      <c r="U18" s="129"/>
      <c r="V18" s="129">
        <v>46407</v>
      </c>
      <c r="W18" s="129"/>
      <c r="X18" s="129"/>
      <c r="Y18" s="129">
        <v>46421</v>
      </c>
      <c r="Z18" s="129"/>
      <c r="AA18" s="129"/>
      <c r="AB18" s="129">
        <v>46435</v>
      </c>
      <c r="AC18" s="129"/>
      <c r="AD18" s="129"/>
      <c r="AE18" s="129">
        <v>46449</v>
      </c>
      <c r="AF18" s="129"/>
      <c r="AG18" s="129"/>
      <c r="AH18" s="1"/>
    </row>
    <row r="19" spans="1:34">
      <c r="A19" s="1"/>
      <c r="B19" s="13" t="s">
        <v>30</v>
      </c>
      <c r="C19" s="12" t="s">
        <v>31</v>
      </c>
      <c r="D19" s="130">
        <f>D18+5</f>
        <v>46321</v>
      </c>
      <c r="E19" s="130"/>
      <c r="F19" s="130"/>
      <c r="G19" s="130">
        <f>G18+5</f>
        <v>46335</v>
      </c>
      <c r="H19" s="130"/>
      <c r="I19" s="130"/>
      <c r="J19" s="130">
        <f>J18+5</f>
        <v>46349</v>
      </c>
      <c r="K19" s="130"/>
      <c r="L19" s="130"/>
      <c r="M19" s="130">
        <f>M18+5</f>
        <v>46363</v>
      </c>
      <c r="N19" s="130"/>
      <c r="O19" s="130"/>
      <c r="P19" s="130">
        <f>P18+5</f>
        <v>46377</v>
      </c>
      <c r="Q19" s="130"/>
      <c r="R19" s="130"/>
      <c r="S19" s="130">
        <f>S18+5</f>
        <v>46398</v>
      </c>
      <c r="T19" s="130"/>
      <c r="U19" s="130"/>
      <c r="V19" s="130">
        <f>V18+5</f>
        <v>46412</v>
      </c>
      <c r="W19" s="130"/>
      <c r="X19" s="130"/>
      <c r="Y19" s="130">
        <f>Y18+5</f>
        <v>46426</v>
      </c>
      <c r="Z19" s="130"/>
      <c r="AA19" s="130"/>
      <c r="AB19" s="130">
        <f>AB18+5</f>
        <v>46440</v>
      </c>
      <c r="AC19" s="130"/>
      <c r="AD19" s="130"/>
      <c r="AE19" s="130">
        <f>AE18+5</f>
        <v>46454</v>
      </c>
      <c r="AF19" s="130"/>
      <c r="AG19" s="130"/>
      <c r="AH19" s="1"/>
    </row>
    <row r="20" spans="1:34">
      <c r="B20" s="14" t="s">
        <v>32</v>
      </c>
      <c r="C20" s="12" t="s">
        <v>33</v>
      </c>
      <c r="D20" s="131">
        <v>1</v>
      </c>
      <c r="E20" s="131"/>
      <c r="F20" s="131"/>
      <c r="G20" s="131">
        <v>2</v>
      </c>
      <c r="H20" s="131"/>
      <c r="I20" s="131"/>
      <c r="J20" s="131">
        <v>3</v>
      </c>
      <c r="K20" s="131"/>
      <c r="L20" s="131"/>
      <c r="M20" s="131">
        <v>4</v>
      </c>
      <c r="N20" s="131"/>
      <c r="O20" s="131"/>
      <c r="P20" s="131">
        <v>5</v>
      </c>
      <c r="Q20" s="131"/>
      <c r="R20" s="131"/>
      <c r="S20" s="131">
        <v>6</v>
      </c>
      <c r="T20" s="131"/>
      <c r="U20" s="131"/>
      <c r="V20" s="131">
        <v>7</v>
      </c>
      <c r="W20" s="131"/>
      <c r="X20" s="131"/>
      <c r="Y20" s="131">
        <v>8</v>
      </c>
      <c r="Z20" s="131"/>
      <c r="AA20" s="131"/>
      <c r="AB20" s="131">
        <v>9</v>
      </c>
      <c r="AC20" s="131"/>
      <c r="AD20" s="131"/>
      <c r="AE20" s="131">
        <v>10</v>
      </c>
      <c r="AF20" s="131"/>
      <c r="AG20" s="131"/>
    </row>
    <row r="21" spans="1:34" ht="25.15" customHeight="1">
      <c r="B21" s="132" t="str">
        <f>CONCATENATE("CSSC TSA ",$F$1," ",$G$1," IAR Div ",$B$20," (% Improvement)")</f>
        <v>CSSC TSA Winter 2026/27 IAR Div Z (% Improvement)</v>
      </c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</row>
    <row r="22" spans="1:34" ht="17.45" customHeight="1">
      <c r="B22" s="15"/>
      <c r="C22" s="16"/>
      <c r="D22" s="17"/>
      <c r="E22" s="18"/>
      <c r="F22" s="135">
        <f>SUM(D22:E23)</f>
        <v>0</v>
      </c>
      <c r="G22" s="19"/>
      <c r="H22" s="18"/>
      <c r="I22" s="135">
        <f>SUM(G22:H23)</f>
        <v>0</v>
      </c>
      <c r="J22" s="20"/>
      <c r="K22" s="18"/>
      <c r="L22" s="135">
        <f>SUM(J22:K23)</f>
        <v>0</v>
      </c>
      <c r="M22" s="19"/>
      <c r="N22" s="18"/>
      <c r="O22" s="135">
        <f>SUM(M22:N23)</f>
        <v>0</v>
      </c>
      <c r="P22" s="19"/>
      <c r="Q22" s="18"/>
      <c r="R22" s="135">
        <f>SUM(P22:Q23)</f>
        <v>0</v>
      </c>
      <c r="S22" s="19"/>
      <c r="T22" s="18"/>
      <c r="U22" s="135">
        <f>SUM(S22:T23)</f>
        <v>0</v>
      </c>
      <c r="V22" s="20"/>
      <c r="W22" s="18"/>
      <c r="X22" s="135">
        <f>SUM(V22:W23)</f>
        <v>0</v>
      </c>
      <c r="Y22" s="19"/>
      <c r="Z22" s="18"/>
      <c r="AA22" s="135">
        <f>SUM(Y22:Z23)</f>
        <v>0</v>
      </c>
      <c r="AB22" s="20"/>
      <c r="AC22" s="18"/>
      <c r="AD22" s="135">
        <f>SUM(AB22:AC23)</f>
        <v>0</v>
      </c>
      <c r="AE22" s="19"/>
      <c r="AF22" s="18"/>
      <c r="AG22" s="136">
        <f>SUM(AE22:AF23)</f>
        <v>0</v>
      </c>
    </row>
    <row r="23" spans="1:34" ht="17.45" customHeight="1">
      <c r="B23" s="133"/>
      <c r="C23" s="133"/>
      <c r="D23" s="21"/>
      <c r="E23" s="22"/>
      <c r="F23" s="135"/>
      <c r="G23" s="23"/>
      <c r="H23" s="24"/>
      <c r="I23" s="135"/>
      <c r="J23" s="25"/>
      <c r="K23" s="24"/>
      <c r="L23" s="135"/>
      <c r="M23" s="23"/>
      <c r="N23" s="24"/>
      <c r="O23" s="135"/>
      <c r="P23" s="23"/>
      <c r="Q23" s="24"/>
      <c r="R23" s="135"/>
      <c r="S23" s="23"/>
      <c r="T23" s="24"/>
      <c r="U23" s="135"/>
      <c r="V23" s="25"/>
      <c r="W23" s="24"/>
      <c r="X23" s="135"/>
      <c r="Y23" s="23"/>
      <c r="Z23" s="24"/>
      <c r="AA23" s="135"/>
      <c r="AB23" s="25"/>
      <c r="AC23" s="24"/>
      <c r="AD23" s="135"/>
      <c r="AE23" s="23"/>
      <c r="AF23" s="24"/>
      <c r="AG23" s="136"/>
    </row>
    <row r="24" spans="1:34" ht="17.45" customHeight="1">
      <c r="B24" s="15"/>
      <c r="C24" s="16"/>
      <c r="D24" s="17"/>
      <c r="E24" s="18"/>
      <c r="F24" s="135">
        <f>SUM(D24:E25)</f>
        <v>0</v>
      </c>
      <c r="G24" s="19"/>
      <c r="H24" s="18"/>
      <c r="I24" s="135">
        <f>SUM(G24:H25)</f>
        <v>0</v>
      </c>
      <c r="J24" s="20"/>
      <c r="K24" s="18"/>
      <c r="L24" s="135">
        <f>SUM(J24:K25)</f>
        <v>0</v>
      </c>
      <c r="M24" s="19"/>
      <c r="N24" s="18"/>
      <c r="O24" s="135">
        <f>SUM(M24:N25)</f>
        <v>0</v>
      </c>
      <c r="P24" s="19"/>
      <c r="Q24" s="18"/>
      <c r="R24" s="135">
        <f>SUM(P24:Q25)</f>
        <v>0</v>
      </c>
      <c r="S24" s="19"/>
      <c r="T24" s="18"/>
      <c r="U24" s="135">
        <f>SUM(S24:T25)</f>
        <v>0</v>
      </c>
      <c r="V24" s="20"/>
      <c r="W24" s="18"/>
      <c r="X24" s="135">
        <f>SUM(V24:W25)</f>
        <v>0</v>
      </c>
      <c r="Y24" s="19"/>
      <c r="Z24" s="18"/>
      <c r="AA24" s="135">
        <f>SUM(Y24:Z25)</f>
        <v>0</v>
      </c>
      <c r="AB24" s="20"/>
      <c r="AC24" s="18"/>
      <c r="AD24" s="135">
        <f>SUM(AB24:AC25)</f>
        <v>0</v>
      </c>
      <c r="AE24" s="19"/>
      <c r="AF24" s="18"/>
      <c r="AG24" s="136">
        <f>SUM(AE24:AF25)</f>
        <v>0</v>
      </c>
    </row>
    <row r="25" spans="1:34" ht="17.45" customHeight="1">
      <c r="B25" s="133"/>
      <c r="C25" s="133"/>
      <c r="D25" s="26"/>
      <c r="E25" s="24"/>
      <c r="F25" s="135"/>
      <c r="G25" s="23"/>
      <c r="H25" s="24"/>
      <c r="I25" s="135"/>
      <c r="J25" s="25"/>
      <c r="K25" s="24"/>
      <c r="L25" s="135"/>
      <c r="M25" s="23"/>
      <c r="N25" s="24"/>
      <c r="O25" s="135"/>
      <c r="P25" s="23"/>
      <c r="Q25" s="24"/>
      <c r="R25" s="135"/>
      <c r="S25" s="23"/>
      <c r="T25" s="24"/>
      <c r="U25" s="135"/>
      <c r="V25" s="25"/>
      <c r="W25" s="24"/>
      <c r="X25" s="135"/>
      <c r="Y25" s="23"/>
      <c r="Z25" s="24"/>
      <c r="AA25" s="135"/>
      <c r="AB25" s="25"/>
      <c r="AC25" s="24"/>
      <c r="AD25" s="135"/>
      <c r="AE25" s="23"/>
      <c r="AF25" s="24"/>
      <c r="AG25" s="136"/>
    </row>
    <row r="26" spans="1:34" ht="17.45" customHeight="1">
      <c r="B26" s="15"/>
      <c r="C26" s="16"/>
      <c r="D26" s="27"/>
      <c r="E26" s="28"/>
      <c r="F26" s="135">
        <f>SUM(D26:E27)</f>
        <v>0</v>
      </c>
      <c r="G26" s="29"/>
      <c r="H26" s="28"/>
      <c r="I26" s="135">
        <f>SUM(G26:H27)</f>
        <v>0</v>
      </c>
      <c r="J26" s="30"/>
      <c r="K26" s="28"/>
      <c r="L26" s="135">
        <f>SUM(J26:K27)</f>
        <v>0</v>
      </c>
      <c r="M26" s="29"/>
      <c r="N26" s="28"/>
      <c r="O26" s="135">
        <f>SUM(M26:N27)</f>
        <v>0</v>
      </c>
      <c r="P26" s="29"/>
      <c r="Q26" s="28"/>
      <c r="R26" s="135">
        <f>SUM(P26:Q27)</f>
        <v>0</v>
      </c>
      <c r="S26" s="29"/>
      <c r="T26" s="28"/>
      <c r="U26" s="135">
        <f>SUM(S26:T27)</f>
        <v>0</v>
      </c>
      <c r="V26" s="30"/>
      <c r="W26" s="28"/>
      <c r="X26" s="135">
        <f>SUM(V26:W27)</f>
        <v>0</v>
      </c>
      <c r="Y26" s="29"/>
      <c r="Z26" s="28"/>
      <c r="AA26" s="135">
        <f>SUM(Y26:Z27)</f>
        <v>0</v>
      </c>
      <c r="AB26" s="30"/>
      <c r="AC26" s="28"/>
      <c r="AD26" s="135">
        <f>SUM(AB26:AC27)</f>
        <v>0</v>
      </c>
      <c r="AE26" s="29"/>
      <c r="AF26" s="28"/>
      <c r="AG26" s="136">
        <f>SUM(AE26:AF27)</f>
        <v>0</v>
      </c>
    </row>
    <row r="27" spans="1:34" ht="17.45" customHeight="1">
      <c r="B27" s="133"/>
      <c r="C27" s="133"/>
      <c r="D27" s="21"/>
      <c r="E27" s="22"/>
      <c r="F27" s="135"/>
      <c r="G27" s="31"/>
      <c r="H27" s="22"/>
      <c r="I27" s="135"/>
      <c r="J27" s="32"/>
      <c r="K27" s="22"/>
      <c r="L27" s="135"/>
      <c r="M27" s="31"/>
      <c r="N27" s="22"/>
      <c r="O27" s="135"/>
      <c r="P27" s="31"/>
      <c r="Q27" s="22"/>
      <c r="R27" s="135"/>
      <c r="S27" s="31"/>
      <c r="T27" s="22"/>
      <c r="U27" s="135"/>
      <c r="V27" s="32"/>
      <c r="W27" s="22"/>
      <c r="X27" s="135"/>
      <c r="Y27" s="31"/>
      <c r="Z27" s="22"/>
      <c r="AA27" s="135"/>
      <c r="AB27" s="32"/>
      <c r="AC27" s="22"/>
      <c r="AD27" s="135"/>
      <c r="AE27" s="31"/>
      <c r="AF27" s="22"/>
      <c r="AG27" s="136"/>
    </row>
    <row r="28" spans="1:34" ht="17.45" customHeight="1">
      <c r="B28" s="15"/>
      <c r="C28" s="33"/>
      <c r="D28" s="17"/>
      <c r="E28" s="18"/>
      <c r="F28" s="135">
        <f>SUM(D28:E29)</f>
        <v>0</v>
      </c>
      <c r="G28" s="19"/>
      <c r="H28" s="18"/>
      <c r="I28" s="135">
        <f>SUM(G28:H29)</f>
        <v>0</v>
      </c>
      <c r="J28" s="20"/>
      <c r="K28" s="18"/>
      <c r="L28" s="135">
        <f>SUM(J28:K29)</f>
        <v>0</v>
      </c>
      <c r="M28" s="19"/>
      <c r="N28" s="18"/>
      <c r="O28" s="135">
        <f>SUM(M28:N29)</f>
        <v>0</v>
      </c>
      <c r="P28" s="19"/>
      <c r="Q28" s="18"/>
      <c r="R28" s="135">
        <f>SUM(P28:Q29)</f>
        <v>0</v>
      </c>
      <c r="S28" s="19"/>
      <c r="T28" s="18"/>
      <c r="U28" s="135">
        <f>SUM(S28:T29)</f>
        <v>0</v>
      </c>
      <c r="V28" s="20"/>
      <c r="W28" s="18"/>
      <c r="X28" s="135">
        <f>SUM(V28:W29)</f>
        <v>0</v>
      </c>
      <c r="Y28" s="19"/>
      <c r="Z28" s="18"/>
      <c r="AA28" s="135">
        <f>SUM(Y28:Z29)</f>
        <v>0</v>
      </c>
      <c r="AB28" s="20"/>
      <c r="AC28" s="18"/>
      <c r="AD28" s="135">
        <f>SUM(AB28:AC29)</f>
        <v>0</v>
      </c>
      <c r="AE28" s="19"/>
      <c r="AF28" s="18"/>
      <c r="AG28" s="136">
        <f>SUM(AE28:AF29)</f>
        <v>0</v>
      </c>
    </row>
    <row r="29" spans="1:34" ht="17.45" customHeight="1">
      <c r="B29" s="133"/>
      <c r="C29" s="133"/>
      <c r="D29" s="21"/>
      <c r="E29" s="22"/>
      <c r="F29" s="135"/>
      <c r="G29" s="31"/>
      <c r="H29" s="22"/>
      <c r="I29" s="135"/>
      <c r="J29" s="32"/>
      <c r="K29" s="22"/>
      <c r="L29" s="135"/>
      <c r="M29" s="31"/>
      <c r="N29" s="22"/>
      <c r="O29" s="135"/>
      <c r="P29" s="31"/>
      <c r="Q29" s="22"/>
      <c r="R29" s="135"/>
      <c r="S29" s="31"/>
      <c r="T29" s="22"/>
      <c r="U29" s="135"/>
      <c r="V29" s="32"/>
      <c r="W29" s="22"/>
      <c r="X29" s="135"/>
      <c r="Y29" s="31"/>
      <c r="Z29" s="22"/>
      <c r="AA29" s="135"/>
      <c r="AB29" s="32"/>
      <c r="AC29" s="22"/>
      <c r="AD29" s="135"/>
      <c r="AE29" s="31"/>
      <c r="AF29" s="22"/>
      <c r="AG29" s="136"/>
    </row>
    <row r="30" spans="1:34" ht="17.45" customHeight="1">
      <c r="B30" s="15"/>
      <c r="C30" s="16"/>
      <c r="D30" s="17"/>
      <c r="E30" s="18"/>
      <c r="F30" s="135">
        <f>SUM(D30:E31)</f>
        <v>0</v>
      </c>
      <c r="G30" s="19"/>
      <c r="H30" s="18"/>
      <c r="I30" s="135">
        <f>SUM(G30:H31)</f>
        <v>0</v>
      </c>
      <c r="J30" s="20"/>
      <c r="K30" s="18"/>
      <c r="L30" s="135">
        <f>SUM(J30:K31)</f>
        <v>0</v>
      </c>
      <c r="M30" s="19"/>
      <c r="N30" s="18"/>
      <c r="O30" s="135">
        <f>SUM(M30:N31)</f>
        <v>0</v>
      </c>
      <c r="P30" s="19"/>
      <c r="Q30" s="18"/>
      <c r="R30" s="135">
        <f>SUM(P30:Q31)</f>
        <v>0</v>
      </c>
      <c r="S30" s="19"/>
      <c r="T30" s="18"/>
      <c r="U30" s="135">
        <f>SUM(S30:T31)</f>
        <v>0</v>
      </c>
      <c r="V30" s="20"/>
      <c r="W30" s="18"/>
      <c r="X30" s="135">
        <f>SUM(V30:W31)</f>
        <v>0</v>
      </c>
      <c r="Y30" s="19"/>
      <c r="Z30" s="18"/>
      <c r="AA30" s="135">
        <f>SUM(Y30:Z31)</f>
        <v>0</v>
      </c>
      <c r="AB30" s="20"/>
      <c r="AC30" s="18"/>
      <c r="AD30" s="135">
        <f>SUM(AB30:AC31)</f>
        <v>0</v>
      </c>
      <c r="AE30" s="19"/>
      <c r="AF30" s="18"/>
      <c r="AG30" s="136">
        <f>SUM(AE30:AF31)</f>
        <v>0</v>
      </c>
    </row>
    <row r="31" spans="1:34" ht="17.45" customHeight="1">
      <c r="B31" s="133"/>
      <c r="C31" s="133"/>
      <c r="D31" s="26"/>
      <c r="E31" s="24"/>
      <c r="F31" s="135"/>
      <c r="G31" s="23"/>
      <c r="H31" s="24"/>
      <c r="I31" s="135"/>
      <c r="J31" s="25"/>
      <c r="K31" s="24"/>
      <c r="L31" s="135"/>
      <c r="M31" s="23"/>
      <c r="N31" s="24"/>
      <c r="O31" s="135"/>
      <c r="P31" s="23"/>
      <c r="Q31" s="24"/>
      <c r="R31" s="135"/>
      <c r="S31" s="23"/>
      <c r="T31" s="24"/>
      <c r="U31" s="135"/>
      <c r="V31" s="25"/>
      <c r="W31" s="24"/>
      <c r="X31" s="135"/>
      <c r="Y31" s="23"/>
      <c r="Z31" s="24"/>
      <c r="AA31" s="135"/>
      <c r="AB31" s="25"/>
      <c r="AC31" s="24"/>
      <c r="AD31" s="135"/>
      <c r="AE31" s="23"/>
      <c r="AF31" s="24"/>
      <c r="AG31" s="136"/>
    </row>
    <row r="32" spans="1:34" ht="17.45" customHeight="1">
      <c r="B32" s="15"/>
      <c r="C32" s="16"/>
      <c r="D32" s="27"/>
      <c r="E32" s="28"/>
      <c r="F32" s="135">
        <f>SUM(D32:E33)</f>
        <v>0</v>
      </c>
      <c r="G32" s="29"/>
      <c r="H32" s="28"/>
      <c r="I32" s="135">
        <f>SUM(G32:H33)</f>
        <v>0</v>
      </c>
      <c r="J32" s="30"/>
      <c r="K32" s="28"/>
      <c r="L32" s="135">
        <f>SUM(J32:K33)</f>
        <v>0</v>
      </c>
      <c r="M32" s="29"/>
      <c r="N32" s="28"/>
      <c r="O32" s="135">
        <f>SUM(M32:N33)</f>
        <v>0</v>
      </c>
      <c r="P32" s="29"/>
      <c r="Q32" s="28"/>
      <c r="R32" s="135">
        <f>SUM(P32:Q33)</f>
        <v>0</v>
      </c>
      <c r="S32" s="29"/>
      <c r="T32" s="28"/>
      <c r="U32" s="135">
        <f>SUM(S32:T33)</f>
        <v>0</v>
      </c>
      <c r="V32" s="30"/>
      <c r="W32" s="28"/>
      <c r="X32" s="135">
        <f>SUM(V32:W33)</f>
        <v>0</v>
      </c>
      <c r="Y32" s="29"/>
      <c r="Z32" s="28"/>
      <c r="AA32" s="135">
        <f>SUM(Y32:Z33)</f>
        <v>0</v>
      </c>
      <c r="AB32" s="30"/>
      <c r="AC32" s="28"/>
      <c r="AD32" s="135">
        <f>SUM(AB32:AC33)</f>
        <v>0</v>
      </c>
      <c r="AE32" s="29"/>
      <c r="AF32" s="28"/>
      <c r="AG32" s="135">
        <f>SUM(AE32:AF33)</f>
        <v>0</v>
      </c>
    </row>
    <row r="33" spans="2:33" ht="17.45" customHeight="1">
      <c r="B33" s="133"/>
      <c r="C33" s="133"/>
      <c r="D33" s="26"/>
      <c r="E33" s="24"/>
      <c r="F33" s="135"/>
      <c r="G33" s="23"/>
      <c r="H33" s="24"/>
      <c r="I33" s="135"/>
      <c r="J33" s="25"/>
      <c r="K33" s="24"/>
      <c r="L33" s="135"/>
      <c r="M33" s="23"/>
      <c r="N33" s="24"/>
      <c r="O33" s="135"/>
      <c r="P33" s="23"/>
      <c r="Q33" s="24"/>
      <c r="R33" s="135"/>
      <c r="S33" s="23"/>
      <c r="T33" s="24"/>
      <c r="U33" s="135"/>
      <c r="V33" s="25"/>
      <c r="W33" s="24"/>
      <c r="X33" s="135"/>
      <c r="Y33" s="23"/>
      <c r="Z33" s="24"/>
      <c r="AA33" s="135"/>
      <c r="AB33" s="25"/>
      <c r="AC33" s="24"/>
      <c r="AD33" s="135"/>
      <c r="AE33" s="23"/>
      <c r="AF33" s="24"/>
      <c r="AG33" s="135"/>
    </row>
    <row r="35" spans="2:33">
      <c r="B35" s="134" t="s">
        <v>34</v>
      </c>
      <c r="C35" s="134"/>
      <c r="D35" s="134"/>
      <c r="F35" s="34" t="str">
        <f ca="1">IF(D$19&lt;=TODAY(),"Y","")</f>
        <v/>
      </c>
      <c r="I35" s="34" t="str">
        <f ca="1">IF(G$19&lt;=TODAY(),"Y","")</f>
        <v/>
      </c>
      <c r="L35" s="34" t="str">
        <f ca="1">IF(J$19&lt;=TODAY(),"Y","")</f>
        <v/>
      </c>
      <c r="O35" s="34" t="str">
        <f ca="1">IF(M$19&lt;=TODAY(),"Y","")</f>
        <v/>
      </c>
      <c r="R35" s="34" t="str">
        <f ca="1">IF(P$19&lt;=TODAY(),"Y","")</f>
        <v/>
      </c>
      <c r="U35" s="34" t="str">
        <f ca="1">IF(S$19&lt;=TODAY(),"Y","")</f>
        <v/>
      </c>
      <c r="X35" s="34" t="str">
        <f ca="1">IF(V$19&lt;=TODAY(),"Y","")</f>
        <v/>
      </c>
      <c r="AA35" s="34" t="str">
        <f ca="1">IF(Y$19&lt;=TODAY(),"Y","")</f>
        <v/>
      </c>
      <c r="AD35" s="34" t="str">
        <f ca="1">IF(AB$19&lt;=TODAY(),"Y","")</f>
        <v/>
      </c>
      <c r="AG35" s="34" t="str">
        <f ca="1">IF(AE$19&lt;=TODAY(),"Y","")</f>
        <v/>
      </c>
    </row>
    <row r="36" spans="2:33" ht="14.65" customHeight="1">
      <c r="B36" s="137" t="s">
        <v>35</v>
      </c>
      <c r="C36" s="137"/>
      <c r="D36" s="137"/>
    </row>
    <row r="37" spans="2:33">
      <c r="B37" s="137"/>
      <c r="C37" s="137"/>
      <c r="D37" s="137"/>
    </row>
    <row r="38" spans="2:33">
      <c r="B38" s="137"/>
      <c r="C38" s="137"/>
      <c r="D38" s="137"/>
    </row>
    <row r="39" spans="2:33">
      <c r="B39" s="137"/>
      <c r="C39" s="137"/>
      <c r="D39" s="137"/>
    </row>
    <row r="40" spans="2:33">
      <c r="B40" s="137"/>
      <c r="C40" s="137"/>
      <c r="D40" s="137"/>
    </row>
    <row r="41" spans="2:33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2:33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33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2:33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</sheetData>
  <mergeCells count="110">
    <mergeCell ref="AG22:AG23"/>
    <mergeCell ref="AG24:AG25"/>
    <mergeCell ref="AG26:AG27"/>
    <mergeCell ref="AG28:AG29"/>
    <mergeCell ref="AG30:AG31"/>
    <mergeCell ref="AG32:AG33"/>
    <mergeCell ref="B36:D40"/>
    <mergeCell ref="AA22:AA23"/>
    <mergeCell ref="AA24:AA25"/>
    <mergeCell ref="AA26:AA27"/>
    <mergeCell ref="AA28:AA29"/>
    <mergeCell ref="AA30:AA31"/>
    <mergeCell ref="AA32:AA33"/>
    <mergeCell ref="AD22:AD23"/>
    <mergeCell ref="AD24:AD25"/>
    <mergeCell ref="AD26:AD27"/>
    <mergeCell ref="AD28:AD29"/>
    <mergeCell ref="AD30:AD31"/>
    <mergeCell ref="AD32:AD33"/>
    <mergeCell ref="U22:U23"/>
    <mergeCell ref="U24:U25"/>
    <mergeCell ref="U26:U27"/>
    <mergeCell ref="U28:U29"/>
    <mergeCell ref="U30:U31"/>
    <mergeCell ref="U32:U33"/>
    <mergeCell ref="X22:X23"/>
    <mergeCell ref="X24:X25"/>
    <mergeCell ref="X26:X27"/>
    <mergeCell ref="X28:X29"/>
    <mergeCell ref="X30:X31"/>
    <mergeCell ref="X32:X33"/>
    <mergeCell ref="L30:L31"/>
    <mergeCell ref="L32:L33"/>
    <mergeCell ref="O22:O23"/>
    <mergeCell ref="O24:O25"/>
    <mergeCell ref="O26:O27"/>
    <mergeCell ref="O28:O29"/>
    <mergeCell ref="O30:O31"/>
    <mergeCell ref="O32:O33"/>
    <mergeCell ref="R22:R23"/>
    <mergeCell ref="R24:R25"/>
    <mergeCell ref="R26:R27"/>
    <mergeCell ref="R28:R29"/>
    <mergeCell ref="R30:R31"/>
    <mergeCell ref="R32:R33"/>
    <mergeCell ref="B21:AG21"/>
    <mergeCell ref="B23:C23"/>
    <mergeCell ref="B25:C25"/>
    <mergeCell ref="B27:C27"/>
    <mergeCell ref="B29:C29"/>
    <mergeCell ref="B31:C31"/>
    <mergeCell ref="B33:C33"/>
    <mergeCell ref="B35:D35"/>
    <mergeCell ref="F22:F23"/>
    <mergeCell ref="F24:F25"/>
    <mergeCell ref="F26:F27"/>
    <mergeCell ref="F28:F29"/>
    <mergeCell ref="F30:F31"/>
    <mergeCell ref="F32:F33"/>
    <mergeCell ref="I22:I23"/>
    <mergeCell ref="I24:I25"/>
    <mergeCell ref="I26:I27"/>
    <mergeCell ref="I28:I29"/>
    <mergeCell ref="I30:I31"/>
    <mergeCell ref="I32:I33"/>
    <mergeCell ref="L22:L23"/>
    <mergeCell ref="L24:L25"/>
    <mergeCell ref="L26:L27"/>
    <mergeCell ref="L28:L29"/>
    <mergeCell ref="AE19:AG19"/>
    <mergeCell ref="D20:F20"/>
    <mergeCell ref="G20:I20"/>
    <mergeCell ref="J20:L20"/>
    <mergeCell ref="M20:O20"/>
    <mergeCell ref="P20:R20"/>
    <mergeCell ref="S20:U20"/>
    <mergeCell ref="V20:X20"/>
    <mergeCell ref="Y20:AA20"/>
    <mergeCell ref="AB20:AD20"/>
    <mergeCell ref="AE20:AG20"/>
    <mergeCell ref="D19:F19"/>
    <mergeCell ref="G19:I19"/>
    <mergeCell ref="J19:L19"/>
    <mergeCell ref="M19:O19"/>
    <mergeCell ref="P19:R19"/>
    <mergeCell ref="S19:U19"/>
    <mergeCell ref="V19:X19"/>
    <mergeCell ref="Y19:AA19"/>
    <mergeCell ref="AB19:AD19"/>
    <mergeCell ref="B12:AG12"/>
    <mergeCell ref="B16:C16"/>
    <mergeCell ref="D18:F18"/>
    <mergeCell ref="G18:I18"/>
    <mergeCell ref="J18:L18"/>
    <mergeCell ref="M18:O18"/>
    <mergeCell ref="P18:R18"/>
    <mergeCell ref="S18:U18"/>
    <mergeCell ref="V18:X18"/>
    <mergeCell ref="Y18:AA18"/>
    <mergeCell ref="AB18:AD18"/>
    <mergeCell ref="AE18:AG18"/>
    <mergeCell ref="B3:AG3"/>
    <mergeCell ref="B4:AG4"/>
    <mergeCell ref="B5:AG5"/>
    <mergeCell ref="B6:AG6"/>
    <mergeCell ref="B7:AG7"/>
    <mergeCell ref="B8:AG8"/>
    <mergeCell ref="B9:AG9"/>
    <mergeCell ref="B10:AG10"/>
    <mergeCell ref="B11:AG11"/>
  </mergeCells>
  <conditionalFormatting sqref="F35 I35 L35 O35 R35 U35 X35 AA35 AD35 AG35">
    <cfRule type="cellIs" dxfId="0" priority="2" operator="equal">
      <formula>"Y"</formula>
    </cfRule>
  </conditionalFormatting>
  <pageMargins left="0.39374999999999999" right="0.39374999999999999" top="0.39374999999999999" bottom="0.39374999999999999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IAR Div</vt:lpstr>
      <vt:lpstr>Scores</vt:lpstr>
      <vt:lpstr>Scores!Print_Area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Langridge</dc:creator>
  <cp:lastModifiedBy>Tony Jessop</cp:lastModifiedBy>
  <cp:revision>123</cp:revision>
  <cp:lastPrinted>2017-05-19T17:29:00Z</cp:lastPrinted>
  <dcterms:created xsi:type="dcterms:W3CDTF">2006-06-01T11:25:00Z</dcterms:created>
  <dcterms:modified xsi:type="dcterms:W3CDTF">2026-09-20T05:58:43Z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1033-12.1.0.28485</vt:lpwstr>
  </property>
  <property fmtid="{D5CDD505-2E9C-101B-9397-08002B2CF9AE}" pid="3" name="ICV">
    <vt:lpwstr>282A63E576004560837AB1EAD2D0F9E7_13</vt:lpwstr>
  </property>
  <property fmtid="{D5CDD505-2E9C-101B-9397-08002B2CF9AE}" pid="4" name="CalculationRule">
    <vt:i4>0</vt:i4>
  </property>
</Properties>
</file>